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u1990\Desktop\"/>
    </mc:Choice>
  </mc:AlternateContent>
  <bookViews>
    <workbookView xWindow="-105" yWindow="-105" windowWidth="19425" windowHeight="10425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מחוון!$A$1:$K$53</definedName>
    <definedName name="_xlnm.Print_Area" localSheetId="2">'סיכום הצעות'!$A$1:$M$30</definedName>
    <definedName name="_xlnm.Print_Area" localSheetId="1">קריטריונים!$A$1:$M$24</definedName>
    <definedName name="_xlnm.Print_Titles" localSheetId="0">מחוון!$1:$3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L38" i="1"/>
  <c r="H46" i="1" l="1"/>
  <c r="H42" i="1"/>
  <c r="E39" i="1"/>
  <c r="H38" i="1"/>
  <c r="D12" i="2"/>
  <c r="E13" i="1" l="1"/>
  <c r="H12" i="1"/>
  <c r="E17" i="1" l="1"/>
  <c r="C25" i="3"/>
  <c r="J20" i="3"/>
  <c r="I7" i="3"/>
  <c r="K3" i="3"/>
  <c r="I3" i="3"/>
  <c r="D14" i="2"/>
  <c r="D8" i="2"/>
  <c r="D6" i="2"/>
  <c r="M1" i="2"/>
  <c r="H37" i="1"/>
  <c r="H36" i="1"/>
  <c r="L35" i="1"/>
  <c r="H35" i="1"/>
  <c r="L31" i="1"/>
  <c r="H31" i="1"/>
  <c r="E28" i="1"/>
  <c r="H27" i="1"/>
  <c r="E24" i="1"/>
  <c r="L23" i="1"/>
  <c r="H23" i="1"/>
  <c r="H22" i="1"/>
  <c r="H21" i="1"/>
  <c r="L20" i="1"/>
  <c r="H20" i="1"/>
  <c r="H16" i="1"/>
  <c r="E9" i="1"/>
  <c r="H8" i="1"/>
  <c r="E5" i="1"/>
  <c r="L4" i="1"/>
  <c r="H4" i="1"/>
  <c r="M3" i="1"/>
</calcChain>
</file>

<file path=xl/sharedStrings.xml><?xml version="1.0" encoding="utf-8"?>
<sst xmlns="http://schemas.openxmlformats.org/spreadsheetml/2006/main" count="227" uniqueCount="155">
  <si>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</si>
  <si>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</si>
  <si>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</si>
  <si>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</si>
  <si>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</si>
  <si>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</si>
  <si>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</si>
  <si>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</si>
  <si>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</si>
  <si>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</si>
  <si>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</si>
  <si>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</si>
  <si>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</si>
  <si>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</si>
  <si>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</si>
  <si>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</si>
  <si>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ציון 1 - 10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</si>
  <si>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</si>
  <si>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</si>
  <si>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</si>
  <si>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</si>
  <si>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</si>
  <si>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</si>
  <si>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</si>
  <si>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</si>
  <si>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</si>
  <si>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</si>
  <si>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</si>
  <si>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</si>
  <si>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</si>
  <si>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</si>
  <si>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</si>
  <si>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</si>
  <si>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</si>
  <si>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</si>
  <si>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</si>
  <si>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</si>
  <si>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</si>
  <si>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</si>
  <si>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</si>
  <si>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</si>
  <si>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</si>
  <si>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</si>
  <si>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</si>
  <si>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</si>
  <si>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</si>
  <si>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</si>
  <si>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</si>
  <si>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</si>
  <si>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</si>
  <si>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</si>
  <si>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</si>
  <si>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</si>
  <si>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</si>
  <si>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</si>
  <si>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</si>
  <si>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</si>
  <si>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</si>
  <si>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</si>
  <si>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</si>
  <si>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</si>
  <si>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</si>
  <si>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</si>
  <si>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</si>
  <si>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</si>
  <si>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</si>
  <si>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</si>
  <si>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</si>
  <si>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</si>
  <si>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</si>
  <si>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</si>
  <si>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</si>
  <si>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</si>
  <si>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</si>
  <si>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</si>
  <si>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</si>
  <si>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</si>
  <si>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</si>
  <si>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</si>
  <si>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</si>
  <si>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</si>
  <si>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מ- 2 שנים</t>
  </si>
  <si>
    <t>2 שנים</t>
  </si>
  <si>
    <t>3 - 4 שנים</t>
  </si>
  <si>
    <t>5 שנים ומעלה</t>
  </si>
  <si>
    <t>לכל שנה +1.00</t>
  </si>
  <si>
    <t>פחות מ- 10 בתי ספר</t>
  </si>
  <si>
    <t>10 בתי ספר</t>
  </si>
  <si>
    <t>11 - 19 בתי ספר</t>
  </si>
  <si>
    <t>20 בתי ספר  ומעלה</t>
  </si>
  <si>
    <t>לכל בי"ס +0.30</t>
  </si>
  <si>
    <t>ערכת לימוד</t>
  </si>
  <si>
    <t>מפגש</t>
  </si>
  <si>
    <t>לכל בן נוער +0.003</t>
  </si>
  <si>
    <t>שנות ניסיון בארגון והפעלת קבוצות לימוד</t>
  </si>
  <si>
    <t>קבוצות בשנה</t>
  </si>
  <si>
    <t>פחות מ- 3 שנים</t>
  </si>
  <si>
    <t>3 שנים</t>
  </si>
  <si>
    <t>4 שנים</t>
  </si>
  <si>
    <t>לכל קבוצה +0.03</t>
  </si>
  <si>
    <t xml:space="preserve">מינהל החינוך הדתי </t>
  </si>
  <si>
    <t>פחות מתואר ראשון</t>
  </si>
  <si>
    <t>תואר ראשון</t>
  </si>
  <si>
    <t>תואר שני ומעלה</t>
  </si>
  <si>
    <t>לכל בי"ס +0.15</t>
  </si>
  <si>
    <t>פחות מ- 20 בתי ספר</t>
  </si>
  <si>
    <t>20 בתי ספר</t>
  </si>
  <si>
    <t>21-39 בתי ספר</t>
  </si>
  <si>
    <t>40 בתי ספר  ומעלה</t>
  </si>
  <si>
    <t>ניסיון הפעלת תוכניות הכוללות הפקת חומרי הדרכה וביצוע הדרכה</t>
  </si>
  <si>
    <t>צוות הפיתוח הפדגוגי</t>
  </si>
  <si>
    <t>צוות פיתוח פדגוגי</t>
  </si>
  <si>
    <t>ניסיון והכשרה של ראש צוות פיתוח</t>
  </si>
  <si>
    <t>ראש צוות פיתוח</t>
  </si>
  <si>
    <t>הכשרה באחד או יותר מהמקצועות הבאים: תושב"ע או תנ"ך או מחשבת ישראל</t>
  </si>
  <si>
    <t>אינו בעל תואר שלישי</t>
  </si>
  <si>
    <t xml:space="preserve">בעל תואר שלישי </t>
  </si>
  <si>
    <t>פחות מ- 8 שנים</t>
  </si>
  <si>
    <t xml:space="preserve"> 8 שנים</t>
  </si>
  <si>
    <t>9-15 שנים</t>
  </si>
  <si>
    <t>16 שנים ומעלה</t>
  </si>
  <si>
    <t>לא פירסם</t>
  </si>
  <si>
    <t>פירסם</t>
  </si>
  <si>
    <t>פירסם ספר או חוברת תורנית באחד המקצועות: תושב"ע או תנ"ך או מחשבת ישראל</t>
  </si>
  <si>
    <t>שימש כחבר צוות בכתיבת ספר תורני באחד מהמקצועות הבאים: תושב"ע או תנ"ך או מחשבת ישראל</t>
  </si>
  <si>
    <t>לא שימש כחבר צוות</t>
  </si>
  <si>
    <t>שימש כחבר צוות</t>
  </si>
  <si>
    <t>מנהל פרוייקט</t>
  </si>
  <si>
    <t>לכל שנה +0.38</t>
  </si>
  <si>
    <t>הנושא: הפקת חומרי הדרכה וביצוע הדרכה לתלמידי החינוך הממלכתי הדתי במסגרת תוכנית "הרמב"ם לתלמיד"</t>
  </si>
  <si>
    <t>הנושא:  הפקת חומרי הדרכה וביצוע הדרכה לתלמידי החינוך הממלכתי הדתי במסגרת תוכנית "הרמב"ם לתלמיד"</t>
  </si>
  <si>
    <t>בתי הספר בהם פעלה התוכניות בכל שנה</t>
  </si>
  <si>
    <t>בתי הספר במסגרת החינוך הממלכתי דתי בהם פעלה התוכניות בכל שנה</t>
  </si>
  <si>
    <t>שנות ניסיון בתפקיד של רב בישיבה או בכולל או במכון ללימודים תורניים</t>
  </si>
  <si>
    <t>לימודים (לאחר גיל 18) בישיבה או במכון ללימודים תורניים</t>
  </si>
  <si>
    <t>פיתוח ערכת לימוד</t>
  </si>
  <si>
    <t>הפקת ערכת לימוד</t>
  </si>
  <si>
    <r>
      <t xml:space="preserve">מחיר להדפסת והפצת ערכת לימוד מלאה לשימוש </t>
    </r>
    <r>
      <rPr>
        <b/>
        <sz val="10"/>
        <rFont val="David"/>
        <family val="2"/>
      </rPr>
      <t>בית ספר יסודי</t>
    </r>
    <r>
      <rPr>
        <sz val="10"/>
        <rFont val="David"/>
        <family val="2"/>
      </rPr>
      <t>.</t>
    </r>
  </si>
  <si>
    <r>
      <rPr>
        <sz val="10"/>
        <rFont val="David"/>
        <family val="2"/>
      </rPr>
      <t xml:space="preserve">מחיר למפגש עם קבוצת תלמידים </t>
    </r>
    <r>
      <rPr>
        <b/>
        <sz val="10"/>
        <rFont val="David"/>
        <family val="2"/>
      </rPr>
      <t>בשכבת הגיל היסודי</t>
    </r>
    <r>
      <rPr>
        <sz val="10"/>
        <rFont val="David"/>
        <family val="2"/>
      </rPr>
      <t xml:space="preserve"> שהתקיים בפועל בבית הספר.</t>
    </r>
    <r>
      <rPr>
        <sz val="10"/>
        <rFont val="Arial"/>
        <family val="2"/>
      </rPr>
      <t> </t>
    </r>
  </si>
  <si>
    <r>
      <t xml:space="preserve">מחיר לפיתוח ערכת לימוד מלאה חדשה עבור </t>
    </r>
    <r>
      <rPr>
        <b/>
        <sz val="10"/>
        <rFont val="David"/>
        <family val="2"/>
      </rPr>
      <t>שכבת הגיל היסודי</t>
    </r>
  </si>
  <si>
    <r>
      <t xml:space="preserve">מחיר להדפסת והפצת ערכת לימוד מלאה לשימוש </t>
    </r>
    <r>
      <rPr>
        <b/>
        <sz val="10"/>
        <rFont val="David"/>
        <family val="2"/>
      </rPr>
      <t>בית ספר על יסודי</t>
    </r>
    <r>
      <rPr>
        <sz val="10"/>
        <rFont val="David"/>
        <family val="2"/>
      </rPr>
      <t>.</t>
    </r>
  </si>
  <si>
    <r>
      <t xml:space="preserve">מחיר למפגש עם קבוצת תלמידים </t>
    </r>
    <r>
      <rPr>
        <b/>
        <sz val="10"/>
        <rFont val="David"/>
        <family val="2"/>
      </rPr>
      <t>בשכבת הגיל העל יסודי</t>
    </r>
    <r>
      <rPr>
        <sz val="10"/>
        <rFont val="David"/>
        <family val="2"/>
      </rPr>
      <t xml:space="preserve"> שהתקיים בפועל בבית הספר.</t>
    </r>
  </si>
  <si>
    <r>
      <t xml:space="preserve">מחיר לפיתוח ערכת לימוד מלאה חדשה </t>
    </r>
    <r>
      <rPr>
        <b/>
        <sz val="10"/>
        <rFont val="David"/>
        <family val="2"/>
      </rPr>
      <t>עבור שכבת הגיל העל יסודי</t>
    </r>
    <r>
      <rPr>
        <sz val="10"/>
        <rFont val="David"/>
        <family val="2"/>
      </rPr>
      <t>.</t>
    </r>
  </si>
  <si>
    <r>
      <t xml:space="preserve">אינו בעל </t>
    </r>
    <r>
      <rPr>
        <b/>
        <u/>
        <sz val="11"/>
        <rFont val="Arial"/>
        <family val="2"/>
      </rPr>
      <t>8</t>
    </r>
    <r>
      <rPr>
        <sz val="11"/>
        <rFont val="Arial"/>
        <family val="2"/>
      </rPr>
      <t xml:space="preserve"> שנות לימודים</t>
    </r>
  </si>
  <si>
    <r>
      <t xml:space="preserve">בעל </t>
    </r>
    <r>
      <rPr>
        <b/>
        <u/>
        <sz val="11"/>
        <rFont val="Arial"/>
        <family val="2"/>
      </rPr>
      <t>8</t>
    </r>
    <r>
      <rPr>
        <sz val="11"/>
        <rFont val="Arial"/>
        <family val="2"/>
      </rPr>
      <t xml:space="preserve"> שנות לימודים</t>
    </r>
  </si>
  <si>
    <t>39/7.2022</t>
  </si>
  <si>
    <t>תלמידים שהשתתפו בתוכניות בכל שנה</t>
  </si>
  <si>
    <t>פחות מ- 1,000 תלמידים</t>
  </si>
  <si>
    <t>1,000 תלמידים</t>
  </si>
  <si>
    <t>1,001- 1,999 תלמידים</t>
  </si>
  <si>
    <t>2,000 תלמידים ומעלה</t>
  </si>
  <si>
    <t>פחות מ- 50 קבוצות</t>
  </si>
  <si>
    <t>50 קבוצות בשנה</t>
  </si>
  <si>
    <t>51 - 149 קבוצות</t>
  </si>
  <si>
    <t>150 קבוצות ומעלה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</si>
</sst>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6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David"/>
      <family val="2"/>
    </font>
    <font>
      <b/>
      <sz val="9"/>
      <name val="David"/>
      <family val="2"/>
    </font>
    <font>
      <b/>
      <u/>
      <sz val="11"/>
      <name val="Arial"/>
      <family val="2"/>
    </font>
    <font>
      <sz val="10"/>
      <name val="Arial"/>
      <family val="2"/>
    </font>
    <font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34" fillId="0" borderId="0" applyFont="0" applyFill="0" applyBorder="0" applyAlignment="0" applyProtection="0"/>
  </cellStyleXfs>
  <cellXfs count="291">
    <xf numFmtId="0" fontId="0" fillId="0" borderId="0" xfId="0"/>
    <xf numFmtId="0" fontId="2" fillId="0" borderId="0" xfId="0" applyFont="1"/>
    <xf numFmtId="3" fontId="2" fillId="0" borderId="0" xfId="0" applyNumberFormat="1" applyFont="1"/>
    <xf numFmtId="9" fontId="3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31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6" xfId="0" applyFont="1" applyBorder="1" applyAlignment="1">
      <alignment horizontal="center" vertical="center" wrapText="1" readingOrder="2"/>
    </xf>
    <xf numFmtId="17" fontId="5" fillId="0" borderId="46" xfId="0" applyNumberFormat="1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 readingOrder="2"/>
    </xf>
    <xf numFmtId="4" fontId="5" fillId="0" borderId="52" xfId="0" applyNumberFormat="1" applyFont="1" applyBorder="1" applyAlignment="1">
      <alignment horizontal="center" vertical="center" wrapText="1" readingOrder="2"/>
    </xf>
    <xf numFmtId="0" fontId="0" fillId="0" borderId="53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Border="1" applyAlignment="1">
      <alignment horizontal="centerContinuous" vertical="center" readingOrder="2"/>
    </xf>
    <xf numFmtId="0" fontId="10" fillId="0" borderId="57" xfId="0" applyFont="1" applyBorder="1" applyAlignment="1">
      <alignment horizontal="center" vertical="center" readingOrder="2"/>
    </xf>
    <xf numFmtId="0" fontId="11" fillId="0" borderId="58" xfId="0" applyFont="1" applyBorder="1" applyAlignment="1">
      <alignment horizontal="center" vertical="center" readingOrder="2"/>
    </xf>
    <xf numFmtId="0" fontId="11" fillId="0" borderId="56" xfId="0" applyFont="1" applyBorder="1" applyAlignment="1">
      <alignment vertical="center"/>
    </xf>
    <xf numFmtId="0" fontId="12" fillId="0" borderId="59" xfId="0" applyFont="1" applyBorder="1" applyAlignment="1">
      <alignment horizontal="center" vertical="center"/>
    </xf>
    <xf numFmtId="0" fontId="13" fillId="0" borderId="57" xfId="0" applyFont="1" applyBorder="1" applyAlignment="1">
      <alignment horizontal="right" vertical="center"/>
    </xf>
    <xf numFmtId="0" fontId="13" fillId="0" borderId="57" xfId="0" applyFont="1" applyBorder="1" applyAlignment="1">
      <alignment horizontal="left" vertical="center"/>
    </xf>
    <xf numFmtId="0" fontId="14" fillId="0" borderId="59" xfId="0" applyFont="1" applyBorder="1" applyAlignment="1">
      <alignment vertical="center"/>
    </xf>
    <xf numFmtId="0" fontId="15" fillId="0" borderId="0" xfId="0" applyFont="1" applyAlignment="1">
      <alignment readingOrder="2"/>
    </xf>
    <xf numFmtId="0" fontId="11" fillId="0" borderId="60" xfId="0" applyFont="1" applyBorder="1" applyAlignment="1">
      <alignment horizontal="center" vertical="center" readingOrder="2"/>
    </xf>
    <xf numFmtId="0" fontId="9" fillId="0" borderId="61" xfId="0" applyFont="1" applyBorder="1" applyAlignment="1">
      <alignment horizontal="center" vertical="center" readingOrder="2"/>
    </xf>
    <xf numFmtId="0" fontId="16" fillId="0" borderId="62" xfId="0" applyFont="1" applyBorder="1" applyAlignment="1">
      <alignment horizontal="center" vertical="center" readingOrder="2"/>
    </xf>
    <xf numFmtId="0" fontId="11" fillId="0" borderId="60" xfId="0" applyFont="1" applyBorder="1" applyAlignment="1">
      <alignment vertical="center"/>
    </xf>
    <xf numFmtId="0" fontId="12" fillId="0" borderId="63" xfId="0" applyFont="1" applyBorder="1" applyAlignment="1">
      <alignment horizontal="center" vertical="center"/>
    </xf>
    <xf numFmtId="0" fontId="13" fillId="0" borderId="61" xfId="0" applyFont="1" applyBorder="1" applyAlignment="1">
      <alignment horizontal="right" vertical="center"/>
    </xf>
    <xf numFmtId="0" fontId="13" fillId="0" borderId="61" xfId="0" applyFont="1" applyBorder="1" applyAlignment="1">
      <alignment horizontal="left" vertical="center"/>
    </xf>
    <xf numFmtId="22" fontId="17" fillId="0" borderId="63" xfId="0" applyNumberFormat="1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 wrapText="1" readingOrder="2"/>
    </xf>
    <xf numFmtId="0" fontId="18" fillId="0" borderId="53" xfId="0" applyFont="1" applyBorder="1" applyAlignment="1">
      <alignment horizontal="center" vertical="center" wrapText="1" readingOrder="2"/>
    </xf>
    <xf numFmtId="0" fontId="12" fillId="0" borderId="64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8" fillId="0" borderId="63" xfId="0" applyFont="1" applyBorder="1" applyAlignment="1">
      <alignment horizontal="center" vertical="center" wrapText="1" readingOrder="2"/>
    </xf>
    <xf numFmtId="0" fontId="18" fillId="0" borderId="61" xfId="0" applyFont="1" applyBorder="1" applyAlignment="1">
      <alignment horizontal="center" vertical="center" wrapText="1" readingOrder="2"/>
    </xf>
    <xf numFmtId="0" fontId="18" fillId="0" borderId="65" xfId="0" applyFont="1" applyBorder="1" applyAlignment="1">
      <alignment horizontal="center" vertical="center" wrapText="1" readingOrder="2"/>
    </xf>
    <xf numFmtId="0" fontId="19" fillId="0" borderId="0" xfId="0" applyFont="1" applyAlignment="1">
      <alignment horizontal="center" vertical="center" wrapText="1" readingOrder="2"/>
    </xf>
    <xf numFmtId="0" fontId="15" fillId="0" borderId="67" xfId="0" applyFont="1" applyBorder="1" applyAlignment="1">
      <alignment horizontal="center" vertical="center" wrapText="1" readingOrder="2"/>
    </xf>
    <xf numFmtId="0" fontId="20" fillId="0" borderId="68" xfId="0" applyFont="1" applyBorder="1" applyAlignment="1">
      <alignment horizontal="center" vertical="center" wrapText="1" readingOrder="2"/>
    </xf>
    <xf numFmtId="9" fontId="21" fillId="0" borderId="64" xfId="0" applyNumberFormat="1" applyFont="1" applyBorder="1" applyAlignment="1">
      <alignment horizontal="center" vertical="center" wrapText="1" readingOrder="2"/>
    </xf>
    <xf numFmtId="4" fontId="22" fillId="0" borderId="53" xfId="0" applyNumberFormat="1" applyFont="1" applyBorder="1" applyAlignment="1">
      <alignment horizontal="center" vertical="center" wrapText="1" readingOrder="2"/>
    </xf>
    <xf numFmtId="4" fontId="22" fillId="0" borderId="69" xfId="0" applyNumberFormat="1" applyFont="1" applyBorder="1" applyAlignment="1">
      <alignment horizontal="center" vertical="center" wrapText="1" readingOrder="2"/>
    </xf>
    <xf numFmtId="0" fontId="13" fillId="0" borderId="64" xfId="0" applyFont="1" applyBorder="1" applyAlignment="1">
      <alignment horizontal="center" vertical="center" wrapText="1" readingOrder="2"/>
    </xf>
    <xf numFmtId="4" fontId="22" fillId="0" borderId="71" xfId="0" applyNumberFormat="1" applyFont="1" applyBorder="1" applyAlignment="1">
      <alignment horizontal="center" vertical="center" wrapText="1" readingOrder="2"/>
    </xf>
    <xf numFmtId="9" fontId="21" fillId="0" borderId="73" xfId="0" applyNumberFormat="1" applyFont="1" applyBorder="1" applyAlignment="1">
      <alignment horizontal="center" vertical="center" wrapText="1" readingOrder="2"/>
    </xf>
    <xf numFmtId="4" fontId="22" fillId="0" borderId="74" xfId="0" applyNumberFormat="1" applyFont="1" applyBorder="1" applyAlignment="1">
      <alignment horizontal="center" vertical="center" wrapText="1" readingOrder="2"/>
    </xf>
    <xf numFmtId="0" fontId="13" fillId="0" borderId="73" xfId="0" applyFont="1" applyBorder="1" applyAlignment="1">
      <alignment horizontal="center" vertical="center" wrapText="1" readingOrder="2"/>
    </xf>
    <xf numFmtId="0" fontId="11" fillId="2" borderId="76" xfId="0" applyFont="1" applyFill="1" applyBorder="1" applyAlignment="1">
      <alignment horizontal="center" vertical="center" wrapText="1" readingOrder="2"/>
    </xf>
    <xf numFmtId="0" fontId="13" fillId="2" borderId="77" xfId="0" applyFont="1" applyFill="1" applyBorder="1" applyAlignment="1">
      <alignment horizontal="center" vertical="center" wrapText="1" readingOrder="2"/>
    </xf>
    <xf numFmtId="9" fontId="23" fillId="2" borderId="78" xfId="0" applyNumberFormat="1" applyFont="1" applyFill="1" applyBorder="1" applyAlignment="1">
      <alignment horizontal="center" vertical="center" wrapText="1" readingOrder="2"/>
    </xf>
    <xf numFmtId="4" fontId="24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0" fontId="15" fillId="0" borderId="29" xfId="0" applyFont="1" applyBorder="1" applyAlignment="1">
      <alignment horizontal="center" vertical="center" wrapText="1" readingOrder="2"/>
    </xf>
    <xf numFmtId="9" fontId="22" fillId="0" borderId="73" xfId="0" applyNumberFormat="1" applyFont="1" applyBorder="1" applyAlignment="1">
      <alignment horizontal="center" vertical="center" wrapText="1" readingOrder="2"/>
    </xf>
    <xf numFmtId="4" fontId="22" fillId="0" borderId="0" xfId="0" applyNumberFormat="1" applyFont="1" applyAlignment="1">
      <alignment horizontal="center" vertical="center" wrapText="1" readingOrder="2"/>
    </xf>
    <xf numFmtId="0" fontId="15" fillId="0" borderId="48" xfId="0" applyFont="1" applyBorder="1" applyAlignment="1">
      <alignment horizontal="center" vertical="center" wrapText="1" readingOrder="2"/>
    </xf>
    <xf numFmtId="9" fontId="21" fillId="0" borderId="81" xfId="0" applyNumberFormat="1" applyFont="1" applyBorder="1" applyAlignment="1">
      <alignment horizontal="center" vertical="center" wrapText="1" readingOrder="2"/>
    </xf>
    <xf numFmtId="4" fontId="22" fillId="0" borderId="54" xfId="0" applyNumberFormat="1" applyFont="1" applyBorder="1" applyAlignment="1">
      <alignment horizontal="center" vertical="center" wrapText="1" readingOrder="2"/>
    </xf>
    <xf numFmtId="0" fontId="13" fillId="0" borderId="81" xfId="0" applyFont="1" applyBorder="1" applyAlignment="1">
      <alignment horizontal="center" vertical="center" wrapText="1" readingOrder="2"/>
    </xf>
    <xf numFmtId="0" fontId="11" fillId="2" borderId="80" xfId="0" applyFont="1" applyFill="1" applyBorder="1" applyAlignment="1">
      <alignment horizontal="center" vertical="center" wrapText="1" readingOrder="2"/>
    </xf>
    <xf numFmtId="3" fontId="23" fillId="2" borderId="78" xfId="0" applyNumberFormat="1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6" xfId="0" applyNumberFormat="1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center" readingOrder="2"/>
    </xf>
    <xf numFmtId="0" fontId="12" fillId="0" borderId="59" xfId="0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0" fontId="12" fillId="0" borderId="63" xfId="0" applyFont="1" applyBorder="1" applyAlignment="1">
      <alignment vertical="center"/>
    </xf>
    <xf numFmtId="0" fontId="13" fillId="0" borderId="60" xfId="0" applyFont="1" applyBorder="1" applyAlignment="1">
      <alignment vertical="center"/>
    </xf>
    <xf numFmtId="0" fontId="18" fillId="0" borderId="87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8" fillId="0" borderId="88" xfId="0" applyFont="1" applyBorder="1" applyAlignment="1">
      <alignment horizontal="centerContinuous" vertical="center"/>
    </xf>
    <xf numFmtId="9" fontId="12" fillId="0" borderId="59" xfId="0" applyNumberFormat="1" applyFont="1" applyBorder="1" applyAlignment="1">
      <alignment horizontal="centerContinuous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9" fontId="23" fillId="0" borderId="61" xfId="0" applyNumberFormat="1" applyFont="1" applyBorder="1" applyAlignment="1">
      <alignment horizontal="center" vertical="center"/>
    </xf>
    <xf numFmtId="9" fontId="23" fillId="0" borderId="93" xfId="0" applyNumberFormat="1" applyFont="1" applyBorder="1" applyAlignment="1">
      <alignment horizontal="center" vertical="center"/>
    </xf>
    <xf numFmtId="9" fontId="23" fillId="0" borderId="83" xfId="0" applyNumberFormat="1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92" xfId="0" applyNumberFormat="1" applyFont="1" applyBorder="1" applyAlignment="1">
      <alignment horizontal="center" vertical="center" wrapText="1"/>
    </xf>
    <xf numFmtId="2" fontId="28" fillId="0" borderId="0" xfId="0" applyNumberFormat="1" applyFont="1" applyAlignment="1">
      <alignment horizontal="center" vertical="center" wrapText="1"/>
    </xf>
    <xf numFmtId="2" fontId="28" fillId="0" borderId="20" xfId="0" applyNumberFormat="1" applyFont="1" applyBorder="1" applyAlignment="1">
      <alignment horizontal="center" vertical="center" wrapText="1"/>
    </xf>
    <xf numFmtId="2" fontId="28" fillId="0" borderId="2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2" fontId="28" fillId="0" borderId="53" xfId="0" applyNumberFormat="1" applyFont="1" applyBorder="1" applyAlignment="1">
      <alignment horizontal="center" vertical="center" wrapText="1"/>
    </xf>
    <xf numFmtId="2" fontId="28" fillId="0" borderId="52" xfId="0" applyNumberFormat="1" applyFont="1" applyBorder="1" applyAlignment="1">
      <alignment horizontal="center" vertical="center" wrapText="1"/>
    </xf>
    <xf numFmtId="0" fontId="15" fillId="0" borderId="92" xfId="0" applyFont="1" applyBorder="1" applyAlignment="1">
      <alignment horizontal="center" vertical="center" wrapText="1"/>
    </xf>
    <xf numFmtId="0" fontId="28" fillId="0" borderId="89" xfId="0" applyFont="1" applyBorder="1"/>
    <xf numFmtId="0" fontId="15" fillId="0" borderId="90" xfId="0" applyFont="1" applyBorder="1"/>
    <xf numFmtId="0" fontId="15" fillId="0" borderId="94" xfId="0" applyFont="1" applyBorder="1"/>
    <xf numFmtId="0" fontId="28" fillId="0" borderId="90" xfId="0" applyFont="1" applyBorder="1" applyAlignment="1">
      <alignment horizontal="center"/>
    </xf>
    <xf numFmtId="0" fontId="28" fillId="0" borderId="99" xfId="0" applyFont="1" applyBorder="1" applyAlignment="1">
      <alignment horizontal="center"/>
    </xf>
    <xf numFmtId="0" fontId="28" fillId="0" borderId="100" xfId="0" applyFont="1" applyBorder="1" applyAlignment="1">
      <alignment horizontal="center"/>
    </xf>
    <xf numFmtId="3" fontId="28" fillId="0" borderId="101" xfId="0" applyNumberFormat="1" applyFont="1" applyBorder="1" applyAlignment="1">
      <alignment horizontal="center"/>
    </xf>
    <xf numFmtId="0" fontId="28" fillId="0" borderId="94" xfId="0" applyFont="1" applyBorder="1"/>
    <xf numFmtId="0" fontId="15" fillId="0" borderId="0" xfId="0" applyFont="1"/>
    <xf numFmtId="0" fontId="15" fillId="0" borderId="56" xfId="0" applyFont="1" applyBorder="1"/>
    <xf numFmtId="0" fontId="15" fillId="0" borderId="57" xfId="0" applyFont="1" applyBorder="1"/>
    <xf numFmtId="0" fontId="15" fillId="0" borderId="59" xfId="0" applyFont="1" applyBorder="1"/>
    <xf numFmtId="0" fontId="15" fillId="0" borderId="87" xfId="0" applyFont="1" applyBorder="1"/>
    <xf numFmtId="0" fontId="15" fillId="0" borderId="73" xfId="0" applyFont="1" applyBorder="1"/>
    <xf numFmtId="0" fontId="11" fillId="0" borderId="0" xfId="0" applyFont="1" applyAlignment="1">
      <alignment horizontal="right" vertical="center"/>
    </xf>
    <xf numFmtId="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9" fontId="16" fillId="0" borderId="0" xfId="0" applyNumberFormat="1" applyFont="1" applyAlignment="1">
      <alignment horizontal="center"/>
    </xf>
    <xf numFmtId="0" fontId="9" fillId="0" borderId="0" xfId="0" applyFont="1"/>
    <xf numFmtId="0" fontId="15" fillId="0" borderId="60" xfId="0" applyFont="1" applyBorder="1"/>
    <xf numFmtId="0" fontId="15" fillId="0" borderId="61" xfId="0" applyFont="1" applyBorder="1"/>
    <xf numFmtId="0" fontId="15" fillId="0" borderId="63" xfId="0" applyFont="1" applyBorder="1"/>
    <xf numFmtId="1" fontId="32" fillId="0" borderId="84" xfId="0" applyNumberFormat="1" applyFont="1" applyBorder="1" applyAlignment="1">
      <alignment horizontal="center" vertical="center" wrapText="1" readingOrder="2"/>
    </xf>
    <xf numFmtId="0" fontId="5" fillId="0" borderId="102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16" fillId="0" borderId="66" xfId="0" applyFont="1" applyBorder="1" applyAlignment="1">
      <alignment vertical="center" wrapText="1" readingOrder="2"/>
    </xf>
    <xf numFmtId="0" fontId="16" fillId="0" borderId="75" xfId="0" applyFont="1" applyBorder="1" applyAlignment="1">
      <alignment vertical="center" wrapText="1" readingOrder="2"/>
    </xf>
    <xf numFmtId="0" fontId="18" fillId="0" borderId="74" xfId="0" applyFont="1" applyBorder="1" applyAlignment="1">
      <alignment horizontal="center" vertical="center" wrapText="1" readingOrder="2"/>
    </xf>
    <xf numFmtId="0" fontId="18" fillId="0" borderId="73" xfId="0" applyFont="1" applyBorder="1" applyAlignment="1">
      <alignment horizontal="center" vertical="center" wrapText="1" readingOrder="2"/>
    </xf>
    <xf numFmtId="0" fontId="18" fillId="0" borderId="0" xfId="0" applyFont="1" applyAlignment="1">
      <alignment horizontal="center" vertical="center" wrapText="1" readingOrder="2"/>
    </xf>
    <xf numFmtId="0" fontId="35" fillId="0" borderId="67" xfId="0" applyFont="1" applyBorder="1" applyAlignment="1">
      <alignment horizontal="center" vertical="center" wrapText="1" readingOrder="2"/>
    </xf>
    <xf numFmtId="164" fontId="32" fillId="0" borderId="84" xfId="2" applyNumberFormat="1" applyFont="1" applyFill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0" xfId="0" applyNumberFormat="1" applyFont="1" applyBorder="1" applyAlignment="1">
      <alignment horizontal="center" vertical="center" readingOrder="2"/>
    </xf>
    <xf numFmtId="3" fontId="5" fillId="0" borderId="27" xfId="0" applyNumberFormat="1" applyFont="1" applyBorder="1" applyAlignment="1">
      <alignment horizontal="center" vertical="center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9" fontId="0" fillId="0" borderId="1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9" fontId="0" fillId="0" borderId="22" xfId="0" applyNumberForma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 readingOrder="2"/>
    </xf>
    <xf numFmtId="9" fontId="0" fillId="0" borderId="32" xfId="0" applyNumberForma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4" fontId="7" fillId="0" borderId="27" xfId="0" applyNumberFormat="1" applyFont="1" applyBorder="1" applyAlignment="1">
      <alignment horizontal="center" vertical="center" readingOrder="2"/>
    </xf>
    <xf numFmtId="0" fontId="0" fillId="0" borderId="54" xfId="0" applyBorder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 readingOrder="2"/>
    </xf>
    <xf numFmtId="0" fontId="5" fillId="0" borderId="51" xfId="0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53" xfId="0" applyBorder="1" applyAlignment="1">
      <alignment horizontal="center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0" fontId="18" fillId="0" borderId="58" xfId="0" applyFont="1" applyBorder="1" applyAlignment="1">
      <alignment horizontal="center" vertical="center" wrapText="1" readingOrder="2"/>
    </xf>
    <xf numFmtId="0" fontId="18" fillId="0" borderId="62" xfId="0" applyFont="1" applyBorder="1" applyAlignment="1">
      <alignment horizontal="center" vertical="center" wrapText="1" readingOrder="2"/>
    </xf>
    <xf numFmtId="0" fontId="16" fillId="0" borderId="66" xfId="0" applyFont="1" applyBorder="1" applyAlignment="1">
      <alignment horizontal="center" vertical="center" wrapText="1" readingOrder="2"/>
    </xf>
    <xf numFmtId="0" fontId="16" fillId="0" borderId="70" xfId="0" applyFont="1" applyBorder="1" applyAlignment="1">
      <alignment horizontal="center" vertical="center" wrapText="1" readingOrder="2"/>
    </xf>
    <xf numFmtId="0" fontId="16" fillId="0" borderId="75" xfId="0" applyFont="1" applyBorder="1" applyAlignment="1">
      <alignment horizontal="center" vertical="center" wrapText="1" readingOrder="2"/>
    </xf>
    <xf numFmtId="0" fontId="9" fillId="0" borderId="56" xfId="0" applyFont="1" applyBorder="1" applyAlignment="1">
      <alignment horizontal="right" vertical="top" wrapText="1" readingOrder="2"/>
    </xf>
    <xf numFmtId="0" fontId="9" fillId="0" borderId="57" xfId="0" applyFont="1" applyBorder="1" applyAlignment="1">
      <alignment horizontal="right" vertical="top" wrapText="1" readingOrder="2"/>
    </xf>
    <xf numFmtId="0" fontId="9" fillId="0" borderId="59" xfId="0" applyFont="1" applyBorder="1" applyAlignment="1">
      <alignment horizontal="right" vertical="top" wrapText="1" readingOrder="2"/>
    </xf>
    <xf numFmtId="0" fontId="9" fillId="0" borderId="60" xfId="0" applyFont="1" applyBorder="1" applyAlignment="1">
      <alignment horizontal="right" vertical="top" wrapText="1" readingOrder="2"/>
    </xf>
    <xf numFmtId="0" fontId="9" fillId="0" borderId="61" xfId="0" applyFont="1" applyBorder="1" applyAlignment="1">
      <alignment horizontal="right" vertical="top" wrapText="1" readingOrder="2"/>
    </xf>
    <xf numFmtId="0" fontId="9" fillId="0" borderId="63" xfId="0" applyFont="1" applyBorder="1" applyAlignment="1">
      <alignment horizontal="right" vertical="top" wrapText="1" readingOrder="2"/>
    </xf>
    <xf numFmtId="0" fontId="18" fillId="0" borderId="56" xfId="0" applyFont="1" applyBorder="1" applyAlignment="1">
      <alignment horizontal="center" vertical="center" wrapText="1" readingOrder="2"/>
    </xf>
    <xf numFmtId="0" fontId="18" fillId="0" borderId="59" xfId="0" applyFont="1" applyBorder="1" applyAlignment="1">
      <alignment horizontal="center" vertical="center" wrapText="1" readingOrder="2"/>
    </xf>
    <xf numFmtId="0" fontId="18" fillId="0" borderId="60" xfId="0" applyFont="1" applyBorder="1" applyAlignment="1">
      <alignment horizontal="center" vertical="center" wrapText="1" readingOrder="2"/>
    </xf>
    <xf numFmtId="0" fontId="18" fillId="0" borderId="63" xfId="0" applyFont="1" applyBorder="1" applyAlignment="1">
      <alignment horizontal="center" vertical="center" wrapText="1" readingOrder="2"/>
    </xf>
    <xf numFmtId="0" fontId="18" fillId="0" borderId="82" xfId="0" applyFont="1" applyBorder="1" applyAlignment="1">
      <alignment horizontal="center" vertical="center" wrapText="1" readingOrder="2"/>
    </xf>
    <xf numFmtId="0" fontId="18" fillId="0" borderId="83" xfId="0" applyFont="1" applyBorder="1" applyAlignment="1">
      <alignment horizontal="center" vertical="center" wrapText="1" readingOrder="2"/>
    </xf>
    <xf numFmtId="0" fontId="11" fillId="0" borderId="56" xfId="0" applyFont="1" applyBorder="1" applyAlignment="1">
      <alignment horizontal="center" vertical="center" readingOrder="2"/>
    </xf>
    <xf numFmtId="0" fontId="11" fillId="0" borderId="59" xfId="0" applyFont="1" applyBorder="1" applyAlignment="1">
      <alignment horizontal="center" vertical="center" readingOrder="2"/>
    </xf>
    <xf numFmtId="0" fontId="11" fillId="0" borderId="56" xfId="0" applyFont="1" applyBorder="1" applyAlignment="1">
      <alignment horizontal="right" vertical="top" wrapText="1" readingOrder="2"/>
    </xf>
    <xf numFmtId="0" fontId="11" fillId="0" borderId="57" xfId="0" applyFont="1" applyBorder="1" applyAlignment="1">
      <alignment horizontal="right" vertical="top" wrapText="1" readingOrder="2"/>
    </xf>
    <xf numFmtId="0" fontId="11" fillId="0" borderId="59" xfId="0" applyFont="1" applyBorder="1" applyAlignment="1">
      <alignment horizontal="right" vertical="top" wrapText="1" readingOrder="2"/>
    </xf>
    <xf numFmtId="0" fontId="11" fillId="0" borderId="60" xfId="0" applyFont="1" applyBorder="1" applyAlignment="1">
      <alignment horizontal="right" vertical="top" wrapText="1" readingOrder="2"/>
    </xf>
    <xf numFmtId="0" fontId="11" fillId="0" borderId="61" xfId="0" applyFont="1" applyBorder="1" applyAlignment="1">
      <alignment horizontal="right" vertical="top" wrapText="1" readingOrder="2"/>
    </xf>
    <xf numFmtId="0" fontId="11" fillId="0" borderId="63" xfId="0" applyFont="1" applyBorder="1" applyAlignment="1">
      <alignment horizontal="right" vertical="top" wrapText="1" readingOrder="2"/>
    </xf>
    <xf numFmtId="0" fontId="11" fillId="0" borderId="60" xfId="0" applyFont="1" applyBorder="1" applyAlignment="1">
      <alignment horizontal="center" vertical="center" readingOrder="2"/>
    </xf>
    <xf numFmtId="0" fontId="11" fillId="0" borderId="63" xfId="0" applyFont="1" applyBorder="1" applyAlignment="1">
      <alignment horizontal="center" vertical="center" readingOrder="2"/>
    </xf>
    <xf numFmtId="0" fontId="18" fillId="0" borderId="89" xfId="0" applyFont="1" applyBorder="1" applyAlignment="1">
      <alignment horizontal="left" vertical="center"/>
    </xf>
    <xf numFmtId="0" fontId="18" fillId="0" borderId="90" xfId="0" applyFont="1" applyBorder="1" applyAlignment="1">
      <alignment horizontal="left" vertical="center"/>
    </xf>
    <xf numFmtId="0" fontId="18" fillId="0" borderId="56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75" xfId="0" applyFont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93" xfId="0" applyFont="1" applyBorder="1" applyAlignment="1">
      <alignment horizontal="center" vertical="center" wrapText="1"/>
    </xf>
    <xf numFmtId="2" fontId="29" fillId="0" borderId="85" xfId="0" applyNumberFormat="1" applyFont="1" applyBorder="1" applyAlignment="1">
      <alignment horizontal="center" vertical="center" wrapText="1"/>
    </xf>
    <xf numFmtId="2" fontId="29" fillId="0" borderId="69" xfId="0" applyNumberFormat="1" applyFont="1" applyBorder="1" applyAlignment="1">
      <alignment horizontal="center" vertical="center" wrapText="1"/>
    </xf>
    <xf numFmtId="2" fontId="30" fillId="0" borderId="97" xfId="0" applyNumberFormat="1" applyFont="1" applyBorder="1" applyAlignment="1">
      <alignment horizontal="center" vertical="center" wrapText="1"/>
    </xf>
    <xf numFmtId="2" fontId="30" fillId="0" borderId="68" xfId="0" applyNumberFormat="1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5" fillId="0" borderId="92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 wrapText="1"/>
    </xf>
    <xf numFmtId="0" fontId="27" fillId="0" borderId="95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0" fontId="11" fillId="0" borderId="71" xfId="0" applyFont="1" applyBorder="1" applyAlignment="1">
      <alignment horizontal="center" vertical="center" wrapText="1" readingOrder="2"/>
    </xf>
    <xf numFmtId="2" fontId="29" fillId="0" borderId="82" xfId="0" applyNumberFormat="1" applyFont="1" applyBorder="1" applyAlignment="1">
      <alignment horizontal="center" vertical="center" wrapText="1"/>
    </xf>
    <xf numFmtId="2" fontId="30" fillId="0" borderId="58" xfId="0" applyNumberFormat="1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7" fillId="0" borderId="96" xfId="0" applyFont="1" applyBorder="1" applyAlignment="1">
      <alignment horizontal="center" vertical="center" wrapText="1"/>
    </xf>
    <xf numFmtId="0" fontId="27" fillId="0" borderId="75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3" xfId="0" applyNumberFormat="1" applyFont="1" applyBorder="1" applyAlignment="1">
      <alignment horizontal="center" vertical="center" wrapText="1"/>
    </xf>
    <xf numFmtId="2" fontId="30" fillId="0" borderId="62" xfId="0" applyNumberFormat="1" applyFont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11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42</xdr:row>
      <xdr:rowOff>457201</xdr:rowOff>
    </xdr:from>
    <xdr:to>
      <xdr:col>2</xdr:col>
      <xdr:colOff>885825</xdr:colOff>
      <xdr:row>43</xdr:row>
      <xdr:rowOff>114301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87067275" y="12496801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  <xdr:twoCellAnchor>
    <xdr:from>
      <xdr:col>2</xdr:col>
      <xdr:colOff>400050</xdr:colOff>
      <xdr:row>46</xdr:row>
      <xdr:rowOff>485775</xdr:rowOff>
    </xdr:from>
    <xdr:to>
      <xdr:col>2</xdr:col>
      <xdr:colOff>752475</xdr:colOff>
      <xdr:row>47</xdr:row>
      <xdr:rowOff>123825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7200625" y="14678025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rightToLeft="1" tabSelected="1" view="pageBreakPreview" zoomScale="130" zoomScaleNormal="70" zoomScaleSheetLayoutView="130" workbookViewId="0">
      <pane ySplit="3" topLeftCell="A24" activePane="bottomLeft" state="frozen"/>
      <selection activeCell="C25" sqref="C25"/>
      <selection pane="bottomLeft" activeCell="D31" sqref="D31"/>
    </sheetView>
  </sheetViews>
  <sheetFormatPr defaultRowHeight="14.25" x14ac:dyDescent="0.2"/>
  <cols>
    <col min="1" max="1" width="11.28515625" customWidth="1"/>
    <col min="2" max="2" width="19.85546875" customWidth="1"/>
    <col min="3" max="3" width="20" customWidth="1"/>
    <col min="4" max="4" width="20.5703125" customWidth="1"/>
    <col min="5" max="5" width="10.7109375" customWidth="1"/>
    <col min="6" max="6" width="7.42578125" customWidth="1"/>
    <col min="7" max="7" width="8.42578125" style="7" customWidth="1"/>
    <col min="8" max="8" width="11.7109375" customWidth="1"/>
    <col min="9" max="9" width="9.7109375" customWidth="1"/>
    <col min="10" max="10" width="7.42578125" style="8" bestFit="1" customWidth="1"/>
    <col min="11" max="11" width="8.5703125" style="8" customWidth="1"/>
    <col min="12" max="12" width="9.140625" style="19"/>
  </cols>
  <sheetData>
    <row r="1" spans="1:13" ht="16.5" x14ac:dyDescent="0.25">
      <c r="A1" s="202" t="s">
        <v>0</v>
      </c>
      <c r="B1" s="202"/>
      <c r="C1" s="202"/>
      <c r="D1" s="1"/>
      <c r="E1" s="1"/>
      <c r="F1" s="1"/>
      <c r="G1" s="2"/>
      <c r="H1" s="1"/>
      <c r="I1" s="1"/>
      <c r="J1" s="3"/>
      <c r="K1" s="4"/>
      <c r="L1" s="5" t="s">
        <v>1</v>
      </c>
      <c r="M1" s="6">
        <v>7</v>
      </c>
    </row>
    <row r="2" spans="1:13" ht="15" thickBot="1" x14ac:dyDescent="0.25">
      <c r="L2" s="5" t="s">
        <v>2</v>
      </c>
      <c r="M2" s="6">
        <v>10</v>
      </c>
    </row>
    <row r="3" spans="1:13" s="16" customFormat="1" ht="31.5" customHeight="1" thickBot="1" x14ac:dyDescent="0.25">
      <c r="A3" s="9" t="s">
        <v>3</v>
      </c>
      <c r="B3" s="9" t="s">
        <v>4</v>
      </c>
      <c r="C3" s="10" t="s">
        <v>5</v>
      </c>
      <c r="D3" s="203" t="s">
        <v>6</v>
      </c>
      <c r="E3" s="204"/>
      <c r="F3" s="11" t="s">
        <v>7</v>
      </c>
      <c r="G3" s="12" t="s">
        <v>8</v>
      </c>
      <c r="H3" s="13" t="s">
        <v>9</v>
      </c>
      <c r="I3" s="13" t="s">
        <v>10</v>
      </c>
      <c r="J3" s="13" t="s">
        <v>11</v>
      </c>
      <c r="K3" s="14" t="s">
        <v>12</v>
      </c>
      <c r="L3" s="15" t="s">
        <v>13</v>
      </c>
      <c r="M3" s="6">
        <f>M2-M1</f>
        <v>3</v>
      </c>
    </row>
    <row r="4" spans="1:13" s="20" customFormat="1" ht="14.25" customHeight="1" x14ac:dyDescent="0.2">
      <c r="A4" s="162" t="s">
        <v>14</v>
      </c>
      <c r="B4" s="162" t="s">
        <v>14</v>
      </c>
      <c r="C4" s="162" t="s">
        <v>80</v>
      </c>
      <c r="D4" s="17" t="s">
        <v>81</v>
      </c>
      <c r="E4" s="18" t="s">
        <v>15</v>
      </c>
      <c r="F4" s="182">
        <v>0.25</v>
      </c>
      <c r="G4" s="176"/>
      <c r="H4" s="173">
        <f>IF(G4&lt;J4,0,IF(G4=J4,$M$1,IF(G4&gt;K4,$M$2,$M$3/(K4-J4)*(G4-J4)+$M$1)))</f>
        <v>0</v>
      </c>
      <c r="I4" s="185"/>
      <c r="J4" s="176">
        <v>2</v>
      </c>
      <c r="K4" s="171">
        <v>5</v>
      </c>
      <c r="L4" s="194">
        <f>SUM(F4:F19)</f>
        <v>1</v>
      </c>
    </row>
    <row r="5" spans="1:13" s="20" customFormat="1" ht="14.25" customHeight="1" x14ac:dyDescent="0.2">
      <c r="A5" s="163"/>
      <c r="B5" s="163"/>
      <c r="C5" s="163"/>
      <c r="D5" s="21" t="s">
        <v>82</v>
      </c>
      <c r="E5" s="22">
        <f>$M$1</f>
        <v>7</v>
      </c>
      <c r="F5" s="183"/>
      <c r="G5" s="177"/>
      <c r="H5" s="174"/>
      <c r="I5" s="186"/>
      <c r="J5" s="177"/>
      <c r="K5" s="172"/>
      <c r="L5" s="201"/>
    </row>
    <row r="6" spans="1:13" s="20" customFormat="1" ht="28.5" x14ac:dyDescent="0.2">
      <c r="A6" s="163"/>
      <c r="B6" s="163"/>
      <c r="C6" s="163"/>
      <c r="D6" s="21" t="s">
        <v>83</v>
      </c>
      <c r="E6" s="23" t="s">
        <v>85</v>
      </c>
      <c r="F6" s="183"/>
      <c r="G6" s="177"/>
      <c r="H6" s="174"/>
      <c r="I6" s="186"/>
      <c r="J6" s="177"/>
      <c r="K6" s="172"/>
      <c r="L6" s="201"/>
    </row>
    <row r="7" spans="1:13" s="20" customFormat="1" ht="15" customHeight="1" thickBot="1" x14ac:dyDescent="0.25">
      <c r="A7" s="163"/>
      <c r="B7" s="163"/>
      <c r="C7" s="164"/>
      <c r="D7" s="24" t="s">
        <v>84</v>
      </c>
      <c r="E7" s="25">
        <v>10</v>
      </c>
      <c r="F7" s="184"/>
      <c r="G7" s="178"/>
      <c r="H7" s="175"/>
      <c r="I7" s="186"/>
      <c r="J7" s="178"/>
      <c r="K7" s="205"/>
      <c r="L7" s="201"/>
    </row>
    <row r="8" spans="1:13" s="20" customFormat="1" ht="26.25" customHeight="1" x14ac:dyDescent="0.2">
      <c r="A8" s="163"/>
      <c r="B8" s="163"/>
      <c r="C8" s="162" t="s">
        <v>131</v>
      </c>
      <c r="D8" s="17" t="s">
        <v>105</v>
      </c>
      <c r="E8" s="18" t="s">
        <v>15</v>
      </c>
      <c r="F8" s="182">
        <v>0.25</v>
      </c>
      <c r="G8" s="176"/>
      <c r="H8" s="173">
        <f>IF(G8&lt;J8,0,IF(G8=J8,$M$1,IF(G8&gt;K8,$M$2,$M$3/(K8-J8)*(G8-J8)+$M$1)))</f>
        <v>0</v>
      </c>
      <c r="I8" s="186"/>
      <c r="J8" s="176">
        <v>20</v>
      </c>
      <c r="K8" s="171">
        <v>40</v>
      </c>
      <c r="L8" s="201"/>
    </row>
    <row r="9" spans="1:13" s="20" customFormat="1" x14ac:dyDescent="0.2">
      <c r="A9" s="163"/>
      <c r="B9" s="163"/>
      <c r="C9" s="163"/>
      <c r="D9" s="21" t="s">
        <v>106</v>
      </c>
      <c r="E9" s="22">
        <f>$M$1</f>
        <v>7</v>
      </c>
      <c r="F9" s="183"/>
      <c r="G9" s="177"/>
      <c r="H9" s="174"/>
      <c r="I9" s="186"/>
      <c r="J9" s="177"/>
      <c r="K9" s="172"/>
      <c r="L9" s="201"/>
    </row>
    <row r="10" spans="1:13" s="20" customFormat="1" ht="28.5" x14ac:dyDescent="0.2">
      <c r="A10" s="163"/>
      <c r="B10" s="163"/>
      <c r="C10" s="163"/>
      <c r="D10" s="26" t="s">
        <v>107</v>
      </c>
      <c r="E10" s="23" t="s">
        <v>104</v>
      </c>
      <c r="F10" s="183"/>
      <c r="G10" s="177"/>
      <c r="H10" s="174"/>
      <c r="I10" s="186"/>
      <c r="J10" s="177"/>
      <c r="K10" s="172"/>
      <c r="L10" s="201"/>
    </row>
    <row r="11" spans="1:13" s="20" customFormat="1" ht="21" customHeight="1" thickBot="1" x14ac:dyDescent="0.25">
      <c r="A11" s="163"/>
      <c r="B11" s="163"/>
      <c r="C11" s="164"/>
      <c r="D11" s="24" t="s">
        <v>108</v>
      </c>
      <c r="E11" s="25">
        <v>10</v>
      </c>
      <c r="F11" s="184"/>
      <c r="G11" s="178"/>
      <c r="H11" s="175"/>
      <c r="I11" s="186"/>
      <c r="J11" s="178"/>
      <c r="K11" s="205"/>
      <c r="L11" s="201"/>
    </row>
    <row r="12" spans="1:13" s="20" customFormat="1" ht="28.5" x14ac:dyDescent="0.2">
      <c r="A12" s="163"/>
      <c r="B12" s="163"/>
      <c r="C12" s="162" t="s">
        <v>146</v>
      </c>
      <c r="D12" s="17" t="s">
        <v>147</v>
      </c>
      <c r="E12" s="18" t="s">
        <v>15</v>
      </c>
      <c r="F12" s="182">
        <v>0.25</v>
      </c>
      <c r="G12" s="176"/>
      <c r="H12" s="173">
        <f>IF(G12&lt;J12,0,IF(G12=J12,$M$1,IF(G12&gt;K12,$M$2,$M$3/(K12-J12)*(G12-J12)+$M$1)))</f>
        <v>0</v>
      </c>
      <c r="I12" s="186"/>
      <c r="J12" s="176">
        <v>1000</v>
      </c>
      <c r="K12" s="171">
        <v>2000</v>
      </c>
      <c r="L12" s="201"/>
    </row>
    <row r="13" spans="1:13" s="20" customFormat="1" x14ac:dyDescent="0.2">
      <c r="A13" s="163"/>
      <c r="B13" s="163"/>
      <c r="C13" s="163"/>
      <c r="D13" s="21" t="s">
        <v>148</v>
      </c>
      <c r="E13" s="22">
        <f>$M$1</f>
        <v>7</v>
      </c>
      <c r="F13" s="183"/>
      <c r="G13" s="177"/>
      <c r="H13" s="174"/>
      <c r="I13" s="186"/>
      <c r="J13" s="177"/>
      <c r="K13" s="172"/>
      <c r="L13" s="201"/>
    </row>
    <row r="14" spans="1:13" s="20" customFormat="1" ht="28.5" x14ac:dyDescent="0.2">
      <c r="A14" s="163"/>
      <c r="B14" s="163"/>
      <c r="C14" s="163"/>
      <c r="D14" s="26" t="s">
        <v>149</v>
      </c>
      <c r="E14" s="23" t="s">
        <v>93</v>
      </c>
      <c r="F14" s="183"/>
      <c r="G14" s="177"/>
      <c r="H14" s="174"/>
      <c r="I14" s="186"/>
      <c r="J14" s="177"/>
      <c r="K14" s="172"/>
      <c r="L14" s="201"/>
    </row>
    <row r="15" spans="1:13" s="20" customFormat="1" ht="15" thickBot="1" x14ac:dyDescent="0.25">
      <c r="A15" s="163"/>
      <c r="B15" s="163"/>
      <c r="C15" s="163"/>
      <c r="D15" s="27" t="s">
        <v>150</v>
      </c>
      <c r="E15" s="28">
        <v>10</v>
      </c>
      <c r="F15" s="183"/>
      <c r="G15" s="177"/>
      <c r="H15" s="174"/>
      <c r="I15" s="186"/>
      <c r="J15" s="177"/>
      <c r="K15" s="172"/>
      <c r="L15" s="201"/>
    </row>
    <row r="16" spans="1:13" s="20" customFormat="1" ht="30.75" customHeight="1" x14ac:dyDescent="0.2">
      <c r="A16" s="163"/>
      <c r="B16" s="163"/>
      <c r="C16" s="162" t="s">
        <v>132</v>
      </c>
      <c r="D16" s="17" t="s">
        <v>86</v>
      </c>
      <c r="E16" s="18">
        <v>0</v>
      </c>
      <c r="F16" s="182">
        <v>0.25</v>
      </c>
      <c r="G16" s="176"/>
      <c r="H16" s="173">
        <f>IF(G16&lt;J16,0,IF(G16=J16,$M$1,IF(G16&gt;K16,$M$2,$M$3/(K16-J16)*(G16-J16)+$M$1)))</f>
        <v>0</v>
      </c>
      <c r="I16" s="186"/>
      <c r="J16" s="176">
        <v>10</v>
      </c>
      <c r="K16" s="171">
        <v>20</v>
      </c>
      <c r="L16" s="201"/>
    </row>
    <row r="17" spans="1:12" s="20" customFormat="1" ht="14.25" customHeight="1" x14ac:dyDescent="0.2">
      <c r="A17" s="163"/>
      <c r="B17" s="163"/>
      <c r="C17" s="163"/>
      <c r="D17" s="21" t="s">
        <v>87</v>
      </c>
      <c r="E17" s="22">
        <f>$M$1</f>
        <v>7</v>
      </c>
      <c r="F17" s="183"/>
      <c r="G17" s="177"/>
      <c r="H17" s="174"/>
      <c r="I17" s="186"/>
      <c r="J17" s="177"/>
      <c r="K17" s="172"/>
      <c r="L17" s="201"/>
    </row>
    <row r="18" spans="1:12" s="20" customFormat="1" ht="23.25" customHeight="1" x14ac:dyDescent="0.2">
      <c r="A18" s="163"/>
      <c r="B18" s="163"/>
      <c r="C18" s="163"/>
      <c r="D18" s="26" t="s">
        <v>88</v>
      </c>
      <c r="E18" s="23" t="s">
        <v>90</v>
      </c>
      <c r="F18" s="183"/>
      <c r="G18" s="177"/>
      <c r="H18" s="174"/>
      <c r="I18" s="186"/>
      <c r="J18" s="177"/>
      <c r="K18" s="172"/>
      <c r="L18" s="201"/>
    </row>
    <row r="19" spans="1:12" s="20" customFormat="1" ht="27" customHeight="1" thickBot="1" x14ac:dyDescent="0.25">
      <c r="A19" s="164"/>
      <c r="B19" s="163"/>
      <c r="C19" s="164"/>
      <c r="D19" s="24" t="s">
        <v>89</v>
      </c>
      <c r="E19" s="25">
        <v>10</v>
      </c>
      <c r="F19" s="184"/>
      <c r="G19" s="178"/>
      <c r="H19" s="175"/>
      <c r="I19" s="186"/>
      <c r="J19" s="178"/>
      <c r="K19" s="205"/>
      <c r="L19" s="201"/>
    </row>
    <row r="20" spans="1:12" ht="24.75" customHeight="1" x14ac:dyDescent="0.2">
      <c r="A20" s="162" t="s">
        <v>17</v>
      </c>
      <c r="B20" s="179" t="s">
        <v>18</v>
      </c>
      <c r="C20" s="179" t="s">
        <v>16</v>
      </c>
      <c r="D20" s="221" t="s">
        <v>19</v>
      </c>
      <c r="E20" s="222"/>
      <c r="F20" s="29">
        <v>0.1</v>
      </c>
      <c r="G20" s="30"/>
      <c r="H20" s="31">
        <f>G20*F20</f>
        <v>0</v>
      </c>
      <c r="I20" s="185"/>
      <c r="J20" s="188"/>
      <c r="K20" s="191"/>
      <c r="L20" s="194">
        <f>SUM(F20:F22)</f>
        <v>0.30000000000000004</v>
      </c>
    </row>
    <row r="21" spans="1:12" ht="24.75" customHeight="1" x14ac:dyDescent="0.2">
      <c r="A21" s="163"/>
      <c r="B21" s="181"/>
      <c r="C21" s="181"/>
      <c r="D21" s="197" t="s">
        <v>20</v>
      </c>
      <c r="E21" s="198"/>
      <c r="F21" s="32">
        <v>0.1</v>
      </c>
      <c r="G21" s="33"/>
      <c r="H21" s="34">
        <f>G21*F21</f>
        <v>0</v>
      </c>
      <c r="I21" s="186"/>
      <c r="J21" s="189"/>
      <c r="K21" s="192"/>
      <c r="L21" s="195"/>
    </row>
    <row r="22" spans="1:12" ht="24.75" customHeight="1" thickBot="1" x14ac:dyDescent="0.25">
      <c r="A22" s="164"/>
      <c r="B22" s="180"/>
      <c r="C22" s="180"/>
      <c r="D22" s="199" t="s">
        <v>21</v>
      </c>
      <c r="E22" s="200"/>
      <c r="F22" s="35">
        <v>0.1</v>
      </c>
      <c r="G22" s="36"/>
      <c r="H22" s="37">
        <f>G22*F22</f>
        <v>0</v>
      </c>
      <c r="I22" s="187"/>
      <c r="J22" s="190"/>
      <c r="K22" s="193"/>
      <c r="L22" s="196"/>
    </row>
    <row r="23" spans="1:12" s="38" customFormat="1" x14ac:dyDescent="0.2">
      <c r="A23" s="162" t="s">
        <v>127</v>
      </c>
      <c r="B23" s="162" t="s">
        <v>22</v>
      </c>
      <c r="C23" s="162" t="s">
        <v>94</v>
      </c>
      <c r="D23" s="17" t="s">
        <v>96</v>
      </c>
      <c r="E23" s="18">
        <v>0</v>
      </c>
      <c r="F23" s="165">
        <v>0.4</v>
      </c>
      <c r="G23" s="168"/>
      <c r="H23" s="173">
        <f>IF(G23&lt;J23,0,IF(G23=J23,$M$1,IF(G23&gt;K23,$M$2,$M$3/(K23-J23)*(G23-J23)+$M$1)))</f>
        <v>0</v>
      </c>
      <c r="I23" s="207"/>
      <c r="J23" s="176">
        <v>3</v>
      </c>
      <c r="K23" s="171">
        <v>5</v>
      </c>
      <c r="L23" s="194">
        <f>SUM(F23:F30)</f>
        <v>0.8</v>
      </c>
    </row>
    <row r="24" spans="1:12" s="38" customFormat="1" x14ac:dyDescent="0.2">
      <c r="A24" s="163"/>
      <c r="B24" s="163"/>
      <c r="C24" s="163"/>
      <c r="D24" s="21" t="s">
        <v>97</v>
      </c>
      <c r="E24" s="22">
        <f>$M$1</f>
        <v>7</v>
      </c>
      <c r="F24" s="166"/>
      <c r="G24" s="169"/>
      <c r="H24" s="174"/>
      <c r="I24" s="208"/>
      <c r="J24" s="177"/>
      <c r="K24" s="172"/>
      <c r="L24" s="201"/>
    </row>
    <row r="25" spans="1:12" x14ac:dyDescent="0.2">
      <c r="A25" s="163"/>
      <c r="B25" s="163"/>
      <c r="C25" s="163"/>
      <c r="D25" s="21" t="s">
        <v>98</v>
      </c>
      <c r="E25" s="23">
        <v>8.5</v>
      </c>
      <c r="F25" s="166"/>
      <c r="G25" s="169"/>
      <c r="H25" s="174"/>
      <c r="I25" s="208"/>
      <c r="J25" s="177"/>
      <c r="K25" s="172"/>
      <c r="L25" s="201"/>
    </row>
    <row r="26" spans="1:12" s="38" customFormat="1" ht="15" thickBot="1" x14ac:dyDescent="0.25">
      <c r="A26" s="163"/>
      <c r="B26" s="163"/>
      <c r="C26" s="164"/>
      <c r="D26" s="24" t="s">
        <v>84</v>
      </c>
      <c r="E26" s="25">
        <v>10</v>
      </c>
      <c r="F26" s="167"/>
      <c r="G26" s="170"/>
      <c r="H26" s="175"/>
      <c r="I26" s="208"/>
      <c r="J26" s="178"/>
      <c r="K26" s="205"/>
      <c r="L26" s="201"/>
    </row>
    <row r="27" spans="1:12" s="38" customFormat="1" x14ac:dyDescent="0.2">
      <c r="A27" s="163"/>
      <c r="B27" s="163"/>
      <c r="C27" s="179" t="s">
        <v>95</v>
      </c>
      <c r="D27" s="17" t="s">
        <v>151</v>
      </c>
      <c r="E27" s="18">
        <v>0</v>
      </c>
      <c r="F27" s="182">
        <v>0.4</v>
      </c>
      <c r="G27" s="168"/>
      <c r="H27" s="173">
        <f>IF(G27&lt;J27,0,IF(G27=J27,$M$1,IF(G27&gt;K27,$M$2,$M$3/(K27-J27)*(G27-J27)+$M$1)))</f>
        <v>0</v>
      </c>
      <c r="I27" s="208"/>
      <c r="J27" s="176">
        <v>100</v>
      </c>
      <c r="K27" s="171">
        <v>200</v>
      </c>
      <c r="L27" s="201"/>
    </row>
    <row r="28" spans="1:12" s="38" customFormat="1" x14ac:dyDescent="0.2">
      <c r="A28" s="163"/>
      <c r="B28" s="163"/>
      <c r="C28" s="181"/>
      <c r="D28" s="39" t="s">
        <v>152</v>
      </c>
      <c r="E28" s="22">
        <f>$M$1</f>
        <v>7</v>
      </c>
      <c r="F28" s="183"/>
      <c r="G28" s="169"/>
      <c r="H28" s="174"/>
      <c r="I28" s="208"/>
      <c r="J28" s="177"/>
      <c r="K28" s="172"/>
      <c r="L28" s="201"/>
    </row>
    <row r="29" spans="1:12" ht="28.5" x14ac:dyDescent="0.2">
      <c r="A29" s="163"/>
      <c r="B29" s="163"/>
      <c r="C29" s="181"/>
      <c r="D29" s="40" t="s">
        <v>153</v>
      </c>
      <c r="E29" s="23" t="s">
        <v>99</v>
      </c>
      <c r="F29" s="183"/>
      <c r="G29" s="169"/>
      <c r="H29" s="174"/>
      <c r="I29" s="208"/>
      <c r="J29" s="177"/>
      <c r="K29" s="172"/>
      <c r="L29" s="201"/>
    </row>
    <row r="30" spans="1:12" ht="15" thickBot="1" x14ac:dyDescent="0.25">
      <c r="A30" s="163"/>
      <c r="B30" s="163"/>
      <c r="C30" s="180"/>
      <c r="D30" s="41" t="s">
        <v>154</v>
      </c>
      <c r="E30" s="25">
        <v>10</v>
      </c>
      <c r="F30" s="184"/>
      <c r="G30" s="170"/>
      <c r="H30" s="175"/>
      <c r="I30" s="209"/>
      <c r="J30" s="178"/>
      <c r="K30" s="205"/>
      <c r="L30" s="206"/>
    </row>
    <row r="31" spans="1:12" x14ac:dyDescent="0.2">
      <c r="A31" s="163"/>
      <c r="B31" s="163"/>
      <c r="C31" s="179" t="s">
        <v>23</v>
      </c>
      <c r="D31" s="17" t="s">
        <v>101</v>
      </c>
      <c r="E31" s="42">
        <v>0</v>
      </c>
      <c r="F31" s="165">
        <v>0.2</v>
      </c>
      <c r="G31" s="168"/>
      <c r="H31" s="173">
        <f>G31</f>
        <v>0</v>
      </c>
      <c r="I31" s="207"/>
      <c r="J31" s="188"/>
      <c r="K31" s="191"/>
      <c r="L31" s="194">
        <f>SUM(F31)</f>
        <v>0.2</v>
      </c>
    </row>
    <row r="32" spans="1:12" x14ac:dyDescent="0.2">
      <c r="A32" s="163"/>
      <c r="B32" s="163"/>
      <c r="C32" s="181"/>
      <c r="D32" s="21" t="s">
        <v>102</v>
      </c>
      <c r="E32" s="43">
        <v>8</v>
      </c>
      <c r="F32" s="166"/>
      <c r="G32" s="169"/>
      <c r="H32" s="174"/>
      <c r="I32" s="208"/>
      <c r="J32" s="189"/>
      <c r="K32" s="192"/>
      <c r="L32" s="201"/>
    </row>
    <row r="33" spans="1:12" x14ac:dyDescent="0.2">
      <c r="A33" s="163"/>
      <c r="B33" s="163"/>
      <c r="C33" s="181"/>
      <c r="D33" s="21" t="s">
        <v>103</v>
      </c>
      <c r="E33" s="43">
        <v>9</v>
      </c>
      <c r="F33" s="166"/>
      <c r="G33" s="169"/>
      <c r="H33" s="174"/>
      <c r="I33" s="208"/>
      <c r="J33" s="189"/>
      <c r="K33" s="192"/>
      <c r="L33" s="201"/>
    </row>
    <row r="34" spans="1:12" ht="15" thickBot="1" x14ac:dyDescent="0.25">
      <c r="A34" s="163"/>
      <c r="B34" s="164"/>
      <c r="C34" s="180"/>
      <c r="D34" s="24" t="s">
        <v>24</v>
      </c>
      <c r="E34" s="44" t="s">
        <v>25</v>
      </c>
      <c r="F34" s="167"/>
      <c r="G34" s="170"/>
      <c r="H34" s="175"/>
      <c r="I34" s="209"/>
      <c r="J34" s="190"/>
      <c r="K34" s="193"/>
      <c r="L34" s="206"/>
    </row>
    <row r="35" spans="1:12" ht="30.75" customHeight="1" x14ac:dyDescent="0.2">
      <c r="A35" s="163"/>
      <c r="B35" s="181" t="s">
        <v>26</v>
      </c>
      <c r="C35" s="181" t="s">
        <v>16</v>
      </c>
      <c r="D35" s="214" t="s">
        <v>19</v>
      </c>
      <c r="E35" s="215"/>
      <c r="F35" s="45"/>
      <c r="G35" s="46"/>
      <c r="H35" s="47">
        <f>G35*F35</f>
        <v>0</v>
      </c>
      <c r="I35" s="186"/>
      <c r="J35" s="189"/>
      <c r="K35" s="192"/>
      <c r="L35" s="194">
        <f>SUM(F35:F37)</f>
        <v>0</v>
      </c>
    </row>
    <row r="36" spans="1:12" ht="30.75" customHeight="1" x14ac:dyDescent="0.2">
      <c r="A36" s="163"/>
      <c r="B36" s="181"/>
      <c r="C36" s="181"/>
      <c r="D36" s="197" t="s">
        <v>20</v>
      </c>
      <c r="E36" s="198"/>
      <c r="F36" s="32"/>
      <c r="G36" s="33"/>
      <c r="H36" s="34">
        <f>G36*F36</f>
        <v>0</v>
      </c>
      <c r="I36" s="186"/>
      <c r="J36" s="189"/>
      <c r="K36" s="192"/>
      <c r="L36" s="195"/>
    </row>
    <row r="37" spans="1:12" ht="30.75" customHeight="1" thickBot="1" x14ac:dyDescent="0.25">
      <c r="A37" s="164"/>
      <c r="B37" s="180"/>
      <c r="C37" s="180"/>
      <c r="D37" s="199" t="s">
        <v>21</v>
      </c>
      <c r="E37" s="200"/>
      <c r="F37" s="35"/>
      <c r="G37" s="36"/>
      <c r="H37" s="37">
        <f>G37*F37</f>
        <v>0</v>
      </c>
      <c r="I37" s="187"/>
      <c r="J37" s="190"/>
      <c r="K37" s="193"/>
      <c r="L37" s="196"/>
    </row>
    <row r="38" spans="1:12" s="38" customFormat="1" ht="25.5" customHeight="1" x14ac:dyDescent="0.2">
      <c r="A38" s="216" t="s">
        <v>111</v>
      </c>
      <c r="B38" s="162" t="s">
        <v>113</v>
      </c>
      <c r="C38" s="162" t="s">
        <v>133</v>
      </c>
      <c r="D38" s="17" t="s">
        <v>117</v>
      </c>
      <c r="E38" s="18">
        <v>0</v>
      </c>
      <c r="F38" s="165">
        <v>0.4</v>
      </c>
      <c r="G38" s="168"/>
      <c r="H38" s="173">
        <f>IF(G38&lt;J38,0,IF(G38=J38,$M$1,IF(G38&gt;K38,$M$2,$M$3/(K38-J38)*(G38-J38)+$M$1)))</f>
        <v>0</v>
      </c>
      <c r="I38" s="207"/>
      <c r="J38" s="176">
        <v>8</v>
      </c>
      <c r="K38" s="171">
        <v>16</v>
      </c>
      <c r="L38" s="211">
        <f>SUM(F38:F49)</f>
        <v>1</v>
      </c>
    </row>
    <row r="39" spans="1:12" s="38" customFormat="1" ht="25.5" customHeight="1" x14ac:dyDescent="0.2">
      <c r="A39" s="217"/>
      <c r="B39" s="163"/>
      <c r="C39" s="163"/>
      <c r="D39" s="21" t="s">
        <v>118</v>
      </c>
      <c r="E39" s="22">
        <f>$M$1</f>
        <v>7</v>
      </c>
      <c r="F39" s="166"/>
      <c r="G39" s="169"/>
      <c r="H39" s="174"/>
      <c r="I39" s="208"/>
      <c r="J39" s="177"/>
      <c r="K39" s="172"/>
      <c r="L39" s="212"/>
    </row>
    <row r="40" spans="1:12" ht="25.5" customHeight="1" x14ac:dyDescent="0.2">
      <c r="A40" s="217"/>
      <c r="B40" s="163"/>
      <c r="C40" s="163"/>
      <c r="D40" s="21" t="s">
        <v>119</v>
      </c>
      <c r="E40" s="23" t="s">
        <v>128</v>
      </c>
      <c r="F40" s="166"/>
      <c r="G40" s="169"/>
      <c r="H40" s="174"/>
      <c r="I40" s="208"/>
      <c r="J40" s="177"/>
      <c r="K40" s="172"/>
      <c r="L40" s="212"/>
    </row>
    <row r="41" spans="1:12" s="38" customFormat="1" ht="25.5" customHeight="1" thickBot="1" x14ac:dyDescent="0.25">
      <c r="A41" s="217"/>
      <c r="B41" s="163"/>
      <c r="C41" s="164"/>
      <c r="D41" s="24" t="s">
        <v>120</v>
      </c>
      <c r="E41" s="25">
        <v>10</v>
      </c>
      <c r="F41" s="167"/>
      <c r="G41" s="170"/>
      <c r="H41" s="175"/>
      <c r="I41" s="208"/>
      <c r="J41" s="178"/>
      <c r="K41" s="205"/>
      <c r="L41" s="212"/>
    </row>
    <row r="42" spans="1:12" s="38" customFormat="1" ht="36.75" customHeight="1" x14ac:dyDescent="0.2">
      <c r="A42" s="217"/>
      <c r="B42" s="163"/>
      <c r="C42" s="179" t="s">
        <v>123</v>
      </c>
      <c r="D42" s="17" t="s">
        <v>121</v>
      </c>
      <c r="E42" s="18">
        <v>0</v>
      </c>
      <c r="F42" s="182">
        <v>0.25</v>
      </c>
      <c r="G42" s="168"/>
      <c r="H42" s="173">
        <f>IF(G42&lt;J42,0,IF(G42=J42,$M$1,IF(G42&gt;K42,$M$2,$M$3/(K42-J42)*(G42-J42)+$M$1)))</f>
        <v>0</v>
      </c>
      <c r="I42" s="208"/>
      <c r="J42" s="176">
        <v>100</v>
      </c>
      <c r="K42" s="171">
        <v>200</v>
      </c>
      <c r="L42" s="212"/>
    </row>
    <row r="43" spans="1:12" ht="48" customHeight="1" thickBot="1" x14ac:dyDescent="0.25">
      <c r="A43" s="217"/>
      <c r="B43" s="163"/>
      <c r="C43" s="180"/>
      <c r="D43" s="24" t="s">
        <v>122</v>
      </c>
      <c r="E43" s="25">
        <v>10</v>
      </c>
      <c r="F43" s="183"/>
      <c r="G43" s="169"/>
      <c r="H43" s="174"/>
      <c r="I43" s="208"/>
      <c r="J43" s="177"/>
      <c r="K43" s="172"/>
      <c r="L43" s="212"/>
    </row>
    <row r="44" spans="1:12" s="38" customFormat="1" ht="48.75" customHeight="1" x14ac:dyDescent="0.2">
      <c r="A44" s="217"/>
      <c r="B44" s="163"/>
      <c r="C44" s="181" t="s">
        <v>124</v>
      </c>
      <c r="D44" s="39" t="s">
        <v>125</v>
      </c>
      <c r="E44" s="153">
        <v>0</v>
      </c>
      <c r="F44" s="183"/>
      <c r="G44" s="169"/>
      <c r="H44" s="174"/>
      <c r="I44" s="208"/>
      <c r="J44" s="177"/>
      <c r="K44" s="172"/>
      <c r="L44" s="212"/>
    </row>
    <row r="45" spans="1:12" ht="36.75" customHeight="1" thickBot="1" x14ac:dyDescent="0.25">
      <c r="A45" s="217"/>
      <c r="B45" s="163"/>
      <c r="C45" s="180"/>
      <c r="D45" s="41" t="s">
        <v>126</v>
      </c>
      <c r="E45" s="25">
        <v>10</v>
      </c>
      <c r="F45" s="184"/>
      <c r="G45" s="170"/>
      <c r="H45" s="175"/>
      <c r="I45" s="208"/>
      <c r="J45" s="178"/>
      <c r="K45" s="205"/>
      <c r="L45" s="212"/>
    </row>
    <row r="46" spans="1:12" ht="36" customHeight="1" x14ac:dyDescent="0.2">
      <c r="A46" s="217"/>
      <c r="B46" s="163"/>
      <c r="C46" s="179" t="s">
        <v>114</v>
      </c>
      <c r="D46" s="17" t="s">
        <v>115</v>
      </c>
      <c r="E46" s="18">
        <v>0</v>
      </c>
      <c r="F46" s="165">
        <v>0.35</v>
      </c>
      <c r="G46" s="168"/>
      <c r="H46" s="173">
        <f>G46</f>
        <v>0</v>
      </c>
      <c r="I46" s="208"/>
      <c r="J46" s="188"/>
      <c r="K46" s="191"/>
      <c r="L46" s="212"/>
    </row>
    <row r="47" spans="1:12" ht="49.5" customHeight="1" thickBot="1" x14ac:dyDescent="0.25">
      <c r="A47" s="217"/>
      <c r="B47" s="163"/>
      <c r="C47" s="180"/>
      <c r="D47" s="24" t="s">
        <v>116</v>
      </c>
      <c r="E47" s="25">
        <v>10</v>
      </c>
      <c r="F47" s="166"/>
      <c r="G47" s="169"/>
      <c r="H47" s="174"/>
      <c r="I47" s="208"/>
      <c r="J47" s="189"/>
      <c r="K47" s="192"/>
      <c r="L47" s="212"/>
    </row>
    <row r="48" spans="1:12" ht="48.75" customHeight="1" thickBot="1" x14ac:dyDescent="0.25">
      <c r="A48" s="217"/>
      <c r="B48" s="163"/>
      <c r="C48" s="181" t="s">
        <v>134</v>
      </c>
      <c r="D48" s="24" t="s">
        <v>143</v>
      </c>
      <c r="E48" s="154">
        <v>0</v>
      </c>
      <c r="F48" s="166"/>
      <c r="G48" s="169"/>
      <c r="H48" s="174"/>
      <c r="I48" s="208"/>
      <c r="J48" s="189"/>
      <c r="K48" s="192"/>
      <c r="L48" s="212"/>
    </row>
    <row r="49" spans="1:13" ht="36" customHeight="1" thickBot="1" x14ac:dyDescent="0.25">
      <c r="A49" s="217"/>
      <c r="B49" s="164"/>
      <c r="C49" s="180"/>
      <c r="D49" s="24" t="s">
        <v>144</v>
      </c>
      <c r="E49" s="44">
        <v>10</v>
      </c>
      <c r="F49" s="167"/>
      <c r="G49" s="170"/>
      <c r="H49" s="175"/>
      <c r="I49" s="209"/>
      <c r="J49" s="190"/>
      <c r="K49" s="193"/>
      <c r="L49" s="213"/>
    </row>
    <row r="50" spans="1:13" ht="24" customHeight="1" x14ac:dyDescent="0.2">
      <c r="A50" t="s">
        <v>27</v>
      </c>
      <c r="B50" s="48"/>
      <c r="D50" t="s">
        <v>27</v>
      </c>
      <c r="E50" s="220"/>
      <c r="F50" s="220"/>
      <c r="G50" s="220"/>
      <c r="H50" t="s">
        <v>27</v>
      </c>
      <c r="I50" s="220"/>
      <c r="J50" s="220"/>
      <c r="K50" s="220"/>
    </row>
    <row r="51" spans="1:13" ht="24" customHeight="1" x14ac:dyDescent="0.2">
      <c r="A51" t="s">
        <v>27</v>
      </c>
      <c r="B51" s="48"/>
      <c r="C51" s="19"/>
      <c r="D51" t="s">
        <v>27</v>
      </c>
      <c r="E51" s="210"/>
      <c r="F51" s="210"/>
      <c r="G51" s="210"/>
      <c r="H51" t="s">
        <v>27</v>
      </c>
      <c r="I51" s="210"/>
      <c r="J51" s="210"/>
      <c r="K51" s="210"/>
    </row>
    <row r="52" spans="1:13" ht="12.75" x14ac:dyDescent="0.2">
      <c r="C52" s="19"/>
      <c r="D52" s="19"/>
      <c r="E52" s="218"/>
      <c r="F52" s="218"/>
      <c r="G52" s="218"/>
      <c r="H52" s="19"/>
      <c r="I52" s="218"/>
      <c r="J52" s="218"/>
      <c r="K52" s="218"/>
    </row>
    <row r="53" spans="1:13" ht="15.75" x14ac:dyDescent="0.25">
      <c r="A53" s="219" t="s">
        <v>28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</row>
    <row r="54" spans="1:13" x14ac:dyDescent="0.2">
      <c r="C54" s="19"/>
      <c r="D54" s="19"/>
      <c r="E54" s="19"/>
      <c r="F54" s="19"/>
      <c r="G54" s="49"/>
      <c r="H54" s="19"/>
      <c r="I54" s="19"/>
      <c r="J54" s="50"/>
      <c r="K54" s="50"/>
    </row>
    <row r="55" spans="1:13" x14ac:dyDescent="0.2">
      <c r="C55" s="19"/>
      <c r="D55" s="19"/>
      <c r="E55" s="19"/>
      <c r="F55" s="19"/>
      <c r="G55" s="49"/>
      <c r="H55" s="19"/>
      <c r="I55" s="19"/>
      <c r="J55" s="50"/>
      <c r="K55" s="50"/>
    </row>
    <row r="56" spans="1:13" x14ac:dyDescent="0.2">
      <c r="C56" s="19"/>
      <c r="D56" s="19"/>
      <c r="E56" s="19"/>
      <c r="F56" s="19"/>
      <c r="G56" s="49"/>
      <c r="H56" s="19"/>
      <c r="I56" s="19"/>
      <c r="J56" s="50"/>
      <c r="K56" s="50"/>
    </row>
    <row r="57" spans="1:13" x14ac:dyDescent="0.2">
      <c r="C57" s="19"/>
      <c r="D57" s="19"/>
      <c r="E57" s="19"/>
      <c r="F57" s="19"/>
      <c r="G57" s="49"/>
      <c r="H57" s="19"/>
      <c r="I57" s="19"/>
      <c r="J57" s="50"/>
      <c r="K57" s="50"/>
    </row>
    <row r="58" spans="1:13" x14ac:dyDescent="0.2">
      <c r="C58" s="19"/>
      <c r="D58" s="19"/>
      <c r="E58" s="19"/>
      <c r="F58" s="19"/>
      <c r="G58" s="49"/>
      <c r="H58" s="19"/>
      <c r="I58" s="19"/>
      <c r="J58" s="50"/>
      <c r="K58" s="50"/>
    </row>
    <row r="59" spans="1:13" x14ac:dyDescent="0.2">
      <c r="C59" s="19"/>
      <c r="D59" s="19"/>
      <c r="E59" s="19"/>
      <c r="F59" s="19"/>
      <c r="G59" s="49"/>
      <c r="H59" s="19"/>
      <c r="I59" s="19"/>
      <c r="J59" s="50"/>
      <c r="K59" s="50"/>
    </row>
    <row r="60" spans="1:13" x14ac:dyDescent="0.2">
      <c r="C60" s="19"/>
      <c r="D60" s="19"/>
      <c r="E60" s="19"/>
      <c r="F60" s="19"/>
      <c r="G60" s="49"/>
      <c r="H60" s="19"/>
      <c r="I60" s="19"/>
      <c r="J60" s="50"/>
      <c r="K60" s="50"/>
    </row>
    <row r="61" spans="1:13" x14ac:dyDescent="0.2">
      <c r="C61" s="19"/>
      <c r="D61" s="19"/>
      <c r="E61" s="19"/>
      <c r="F61" s="19"/>
      <c r="G61" s="49"/>
      <c r="H61" s="19"/>
      <c r="I61" s="19"/>
      <c r="J61" s="50"/>
      <c r="K61" s="50"/>
    </row>
    <row r="62" spans="1:13" s="19" customFormat="1" x14ac:dyDescent="0.2">
      <c r="A62"/>
      <c r="B62"/>
      <c r="G62" s="49"/>
      <c r="J62" s="50"/>
      <c r="K62" s="50"/>
      <c r="M62"/>
    </row>
    <row r="63" spans="1:13" s="19" customFormat="1" x14ac:dyDescent="0.2">
      <c r="A63"/>
      <c r="B63"/>
      <c r="G63" s="49"/>
      <c r="J63" s="50"/>
      <c r="K63" s="50"/>
      <c r="M63"/>
    </row>
    <row r="64" spans="1:13" s="19" customFormat="1" x14ac:dyDescent="0.2">
      <c r="A64"/>
      <c r="B64"/>
      <c r="G64" s="49"/>
      <c r="J64" s="50"/>
      <c r="K64" s="50"/>
      <c r="M64"/>
    </row>
    <row r="65" spans="1:13" s="19" customFormat="1" x14ac:dyDescent="0.2">
      <c r="A65"/>
      <c r="B65"/>
      <c r="G65" s="49"/>
      <c r="J65" s="50"/>
      <c r="K65" s="50"/>
      <c r="M65"/>
    </row>
    <row r="66" spans="1:13" s="19" customFormat="1" x14ac:dyDescent="0.2">
      <c r="A66"/>
      <c r="B66"/>
      <c r="G66" s="49"/>
      <c r="J66" s="50"/>
      <c r="K66" s="50"/>
      <c r="M66"/>
    </row>
    <row r="67" spans="1:13" s="19" customFormat="1" x14ac:dyDescent="0.2">
      <c r="A67"/>
      <c r="B67"/>
      <c r="G67" s="49"/>
      <c r="J67" s="50"/>
      <c r="K67" s="50"/>
      <c r="M67"/>
    </row>
    <row r="68" spans="1:13" s="19" customFormat="1" x14ac:dyDescent="0.2">
      <c r="A68"/>
      <c r="B68"/>
      <c r="G68" s="49"/>
      <c r="J68" s="50"/>
      <c r="K68" s="50"/>
      <c r="M68"/>
    </row>
    <row r="69" spans="1:13" s="19" customFormat="1" x14ac:dyDescent="0.2">
      <c r="A69"/>
      <c r="B69"/>
      <c r="G69" s="49"/>
      <c r="J69" s="50"/>
      <c r="K69" s="50"/>
      <c r="M69"/>
    </row>
    <row r="70" spans="1:13" s="19" customFormat="1" x14ac:dyDescent="0.2">
      <c r="A70"/>
      <c r="B70"/>
      <c r="G70" s="49"/>
      <c r="J70" s="50"/>
      <c r="K70" s="50"/>
      <c r="M70"/>
    </row>
    <row r="71" spans="1:13" s="19" customFormat="1" x14ac:dyDescent="0.2">
      <c r="A71"/>
      <c r="B71"/>
      <c r="G71" s="49"/>
      <c r="J71" s="50"/>
      <c r="K71" s="50"/>
      <c r="M71"/>
    </row>
  </sheetData>
  <mergeCells count="104">
    <mergeCell ref="A38:A49"/>
    <mergeCell ref="A4:A19"/>
    <mergeCell ref="E52:G52"/>
    <mergeCell ref="I52:K52"/>
    <mergeCell ref="A53:K53"/>
    <mergeCell ref="B4:B19"/>
    <mergeCell ref="C12:C15"/>
    <mergeCell ref="F12:F15"/>
    <mergeCell ref="G12:G15"/>
    <mergeCell ref="G16:G19"/>
    <mergeCell ref="I38:I49"/>
    <mergeCell ref="E50:G50"/>
    <mergeCell ref="I50:K50"/>
    <mergeCell ref="D37:E37"/>
    <mergeCell ref="K31:K34"/>
    <mergeCell ref="A23:A37"/>
    <mergeCell ref="B23:B34"/>
    <mergeCell ref="B35:B37"/>
    <mergeCell ref="C35:C37"/>
    <mergeCell ref="K35:K37"/>
    <mergeCell ref="A20:A22"/>
    <mergeCell ref="B20:B22"/>
    <mergeCell ref="C20:C22"/>
    <mergeCell ref="D20:E20"/>
    <mergeCell ref="L35:L37"/>
    <mergeCell ref="J31:J34"/>
    <mergeCell ref="E51:G51"/>
    <mergeCell ref="I51:K51"/>
    <mergeCell ref="L38:L49"/>
    <mergeCell ref="D35:E35"/>
    <mergeCell ref="I35:I37"/>
    <mergeCell ref="J35:J37"/>
    <mergeCell ref="D36:E36"/>
    <mergeCell ref="J46:J49"/>
    <mergeCell ref="K46:K49"/>
    <mergeCell ref="J38:J41"/>
    <mergeCell ref="K38:K41"/>
    <mergeCell ref="J42:J45"/>
    <mergeCell ref="K42:K45"/>
    <mergeCell ref="H38:H41"/>
    <mergeCell ref="L23:L30"/>
    <mergeCell ref="C27:C30"/>
    <mergeCell ref="F27:F30"/>
    <mergeCell ref="G27:G30"/>
    <mergeCell ref="H27:H30"/>
    <mergeCell ref="J27:J30"/>
    <mergeCell ref="K27:K30"/>
    <mergeCell ref="C31:C34"/>
    <mergeCell ref="F31:F34"/>
    <mergeCell ref="G31:G34"/>
    <mergeCell ref="H31:H34"/>
    <mergeCell ref="I31:I34"/>
    <mergeCell ref="C23:C26"/>
    <mergeCell ref="F23:F26"/>
    <mergeCell ref="G23:G26"/>
    <mergeCell ref="H23:H26"/>
    <mergeCell ref="I23:I30"/>
    <mergeCell ref="J23:J26"/>
    <mergeCell ref="K23:K26"/>
    <mergeCell ref="L31:L34"/>
    <mergeCell ref="L20:L22"/>
    <mergeCell ref="D21:E21"/>
    <mergeCell ref="D22:E22"/>
    <mergeCell ref="L4:L19"/>
    <mergeCell ref="A1:C1"/>
    <mergeCell ref="D3:E3"/>
    <mergeCell ref="C4:C7"/>
    <mergeCell ref="F4:F7"/>
    <mergeCell ref="C8:C11"/>
    <mergeCell ref="F8:F11"/>
    <mergeCell ref="G4:G7"/>
    <mergeCell ref="H4:H7"/>
    <mergeCell ref="I4:I19"/>
    <mergeCell ref="J4:J7"/>
    <mergeCell ref="K4:K7"/>
    <mergeCell ref="C16:C19"/>
    <mergeCell ref="F16:F19"/>
    <mergeCell ref="K8:K11"/>
    <mergeCell ref="K16:K19"/>
    <mergeCell ref="H12:H15"/>
    <mergeCell ref="J12:J15"/>
    <mergeCell ref="B38:B49"/>
    <mergeCell ref="C38:C41"/>
    <mergeCell ref="F38:F41"/>
    <mergeCell ref="G38:G41"/>
    <mergeCell ref="K12:K15"/>
    <mergeCell ref="H16:H19"/>
    <mergeCell ref="J16:J19"/>
    <mergeCell ref="G8:G11"/>
    <mergeCell ref="H8:H11"/>
    <mergeCell ref="J8:J11"/>
    <mergeCell ref="C46:C47"/>
    <mergeCell ref="F46:F49"/>
    <mergeCell ref="G46:G49"/>
    <mergeCell ref="H46:H49"/>
    <mergeCell ref="C48:C49"/>
    <mergeCell ref="C42:C43"/>
    <mergeCell ref="F42:F45"/>
    <mergeCell ref="G42:G45"/>
    <mergeCell ref="H42:H45"/>
    <mergeCell ref="C44:C45"/>
    <mergeCell ref="I20:I22"/>
    <mergeCell ref="J20:J22"/>
    <mergeCell ref="K20:K22"/>
  </mergeCells>
  <conditionalFormatting sqref="G27 G31 G8 G16 G20:G23 G35:G37 G4">
    <cfRule type="cellIs" dxfId="10" priority="24" stopIfTrue="1" operator="equal">
      <formula>0</formula>
    </cfRule>
  </conditionalFormatting>
  <conditionalFormatting sqref="L4:L11 L16:L37">
    <cfRule type="cellIs" dxfId="9" priority="25" stopIfTrue="1" operator="lessThan">
      <formula>1</formula>
    </cfRule>
  </conditionalFormatting>
  <conditionalFormatting sqref="G12">
    <cfRule type="cellIs" dxfId="8" priority="22" stopIfTrue="1" operator="equal">
      <formula>0</formula>
    </cfRule>
  </conditionalFormatting>
  <conditionalFormatting sqref="L12:L15">
    <cfRule type="cellIs" dxfId="7" priority="23" stopIfTrue="1" operator="lessThan">
      <formula>1</formula>
    </cfRule>
  </conditionalFormatting>
  <conditionalFormatting sqref="L38">
    <cfRule type="cellIs" dxfId="6" priority="15" stopIfTrue="1" operator="lessThan">
      <formula>1</formula>
    </cfRule>
  </conditionalFormatting>
  <conditionalFormatting sqref="G38">
    <cfRule type="cellIs" dxfId="5" priority="14" stopIfTrue="1" operator="equal">
      <formula>0</formula>
    </cfRule>
  </conditionalFormatting>
  <conditionalFormatting sqref="G46">
    <cfRule type="cellIs" dxfId="4" priority="12" stopIfTrue="1" operator="equal">
      <formula>0</formula>
    </cfRule>
  </conditionalFormatting>
  <conditionalFormatting sqref="G42">
    <cfRule type="cellIs" dxfId="3" priority="10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62" orientation="portrait" r:id="rId1"/>
  <headerFooter alignWithMargins="0">
    <oddHeader>&amp;Lעמוד &amp;P מתוך &amp;N&amp;C&amp;"Arial,מודגש"&amp;12מכרז מס' 17/6.2017 :  הפקת חומרי הדרכה וביצוע הדרכה לתלמידי החינוך הממלכתי הדתי במסגרת תוכנית "הרמב"ם לתלמיד"</oddHeader>
    <oddFooter>&amp;L&amp;A</oddFooter>
  </headerFooter>
  <rowBreaks count="1" manualBreakCount="1">
    <brk id="37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rightToLeft="1" view="pageBreakPreview" zoomScaleNormal="100" zoomScaleSheetLayoutView="100" workbookViewId="0">
      <selection activeCell="B17" sqref="B17:D22"/>
    </sheetView>
  </sheetViews>
  <sheetFormatPr defaultColWidth="9.140625" defaultRowHeight="17.25" customHeight="1" x14ac:dyDescent="0.2"/>
  <cols>
    <col min="1" max="1" width="8.28515625" style="59" bestFit="1" customWidth="1"/>
    <col min="2" max="2" width="36.85546875" style="59" customWidth="1"/>
    <col min="3" max="3" width="13.42578125" style="103" customWidth="1"/>
    <col min="4" max="4" width="6.85546875" style="59" customWidth="1"/>
    <col min="5" max="5" width="8.42578125" style="59" customWidth="1"/>
    <col min="6" max="6" width="8.5703125" style="59" customWidth="1"/>
    <col min="7" max="7" width="8" style="59" customWidth="1"/>
    <col min="8" max="8" width="8.5703125" style="59" customWidth="1"/>
    <col min="9" max="9" width="7.28515625" style="59" customWidth="1"/>
    <col min="10" max="10" width="8" style="59" customWidth="1"/>
    <col min="11" max="11" width="8.140625" style="103" customWidth="1"/>
    <col min="12" max="12" width="8.42578125" style="59" customWidth="1"/>
    <col min="13" max="13" width="24" style="59" customWidth="1"/>
    <col min="14" max="16384" width="9.140625" style="59"/>
  </cols>
  <sheetData>
    <row r="1" spans="1:15" ht="19.5" thickTop="1" x14ac:dyDescent="0.2">
      <c r="A1" s="51" t="s">
        <v>29</v>
      </c>
      <c r="B1" s="52" t="s">
        <v>30</v>
      </c>
      <c r="C1" s="53" t="s">
        <v>31</v>
      </c>
      <c r="D1" s="228" t="s">
        <v>130</v>
      </c>
      <c r="E1" s="229"/>
      <c r="F1" s="229"/>
      <c r="G1" s="229"/>
      <c r="H1" s="230"/>
      <c r="I1" s="54" t="s">
        <v>32</v>
      </c>
      <c r="J1" s="55">
        <v>1</v>
      </c>
      <c r="K1" s="56" t="s">
        <v>33</v>
      </c>
      <c r="L1" s="57"/>
      <c r="M1" s="58" t="str">
        <f ca="1">CELL("filename")</f>
        <v>C:\Users\amu1990\AppData\Local\Microsoft\Windows\INetCache\Content.Outlook\XAVHJKEF\[מחוון מכרז 2022 מתוקן.xlsx]מחוון</v>
      </c>
    </row>
    <row r="2" spans="1:15" ht="33" customHeight="1" thickBot="1" x14ac:dyDescent="0.25">
      <c r="A2" s="60" t="s">
        <v>34</v>
      </c>
      <c r="B2" s="61" t="s">
        <v>100</v>
      </c>
      <c r="C2" s="62" t="str">
        <f>'סיכום הצעות'!C2</f>
        <v>39/7.2022</v>
      </c>
      <c r="D2" s="231"/>
      <c r="E2" s="232"/>
      <c r="F2" s="232"/>
      <c r="G2" s="232"/>
      <c r="H2" s="233"/>
      <c r="I2" s="63" t="s">
        <v>35</v>
      </c>
      <c r="J2" s="64">
        <v>2</v>
      </c>
      <c r="K2" s="65" t="s">
        <v>36</v>
      </c>
      <c r="L2" s="66"/>
      <c r="M2" s="67"/>
    </row>
    <row r="3" spans="1:15" s="71" customFormat="1" ht="17.25" customHeight="1" thickTop="1" x14ac:dyDescent="0.2">
      <c r="A3" s="234" t="s">
        <v>37</v>
      </c>
      <c r="B3" s="235"/>
      <c r="C3" s="223" t="s">
        <v>38</v>
      </c>
      <c r="D3" s="68" t="s">
        <v>7</v>
      </c>
      <c r="E3" s="69" t="s">
        <v>39</v>
      </c>
      <c r="F3" s="70">
        <v>1</v>
      </c>
      <c r="G3" s="69" t="s">
        <v>39</v>
      </c>
      <c r="H3" s="70">
        <v>2</v>
      </c>
      <c r="I3" s="69" t="s">
        <v>39</v>
      </c>
      <c r="J3" s="70">
        <v>3</v>
      </c>
      <c r="K3" s="69" t="s">
        <v>39</v>
      </c>
      <c r="L3" s="70">
        <v>4</v>
      </c>
      <c r="M3" s="223" t="s">
        <v>40</v>
      </c>
    </row>
    <row r="4" spans="1:15" s="71" customFormat="1" ht="17.25" customHeight="1" thickBot="1" x14ac:dyDescent="0.25">
      <c r="A4" s="236"/>
      <c r="B4" s="237"/>
      <c r="C4" s="224"/>
      <c r="D4" s="72" t="s">
        <v>41</v>
      </c>
      <c r="E4" s="73" t="s">
        <v>42</v>
      </c>
      <c r="F4" s="74" t="s">
        <v>43</v>
      </c>
      <c r="G4" s="73" t="s">
        <v>42</v>
      </c>
      <c r="H4" s="74" t="s">
        <v>43</v>
      </c>
      <c r="I4" s="73" t="s">
        <v>42</v>
      </c>
      <c r="J4" s="74" t="s">
        <v>43</v>
      </c>
      <c r="K4" s="73" t="s">
        <v>42</v>
      </c>
      <c r="L4" s="74" t="s">
        <v>43</v>
      </c>
      <c r="M4" s="224"/>
      <c r="O4" s="75"/>
    </row>
    <row r="5" spans="1:15" s="71" customFormat="1" ht="27" thickTop="1" thickBot="1" x14ac:dyDescent="0.25">
      <c r="A5" s="225" t="s">
        <v>44</v>
      </c>
      <c r="B5" s="76" t="s">
        <v>109</v>
      </c>
      <c r="C5" s="77" t="s">
        <v>45</v>
      </c>
      <c r="D5" s="78">
        <v>1</v>
      </c>
      <c r="E5" s="79"/>
      <c r="F5" s="80"/>
      <c r="G5" s="79"/>
      <c r="H5" s="80"/>
      <c r="I5" s="79"/>
      <c r="J5" s="80"/>
      <c r="K5" s="79"/>
      <c r="L5" s="80"/>
      <c r="M5" s="81" t="s">
        <v>46</v>
      </c>
    </row>
    <row r="6" spans="1:15" s="71" customFormat="1" ht="17.25" customHeight="1" thickBot="1" x14ac:dyDescent="0.25">
      <c r="A6" s="227"/>
      <c r="B6" s="86" t="s">
        <v>48</v>
      </c>
      <c r="C6" s="87"/>
      <c r="D6" s="88">
        <f>SUM(D5:D5)</f>
        <v>1</v>
      </c>
      <c r="E6" s="89"/>
      <c r="F6" s="90"/>
      <c r="G6" s="89"/>
      <c r="H6" s="90"/>
      <c r="I6" s="89"/>
      <c r="J6" s="90"/>
      <c r="K6" s="89"/>
      <c r="L6" s="90"/>
      <c r="M6" s="91"/>
    </row>
    <row r="7" spans="1:15" s="71" customFormat="1" ht="17.25" customHeight="1" thickTop="1" thickBot="1" x14ac:dyDescent="0.25">
      <c r="A7" s="225" t="s">
        <v>49</v>
      </c>
      <c r="B7" s="92" t="s">
        <v>49</v>
      </c>
      <c r="C7" s="77" t="s">
        <v>47</v>
      </c>
      <c r="D7" s="93">
        <v>1</v>
      </c>
      <c r="E7" s="79"/>
      <c r="F7" s="82"/>
      <c r="G7" s="79"/>
      <c r="H7" s="82"/>
      <c r="I7" s="79"/>
      <c r="J7" s="84"/>
      <c r="K7" s="79"/>
      <c r="L7" s="84"/>
      <c r="M7" s="85" t="s">
        <v>46</v>
      </c>
    </row>
    <row r="8" spans="1:15" s="71" customFormat="1" ht="17.25" customHeight="1" thickBot="1" x14ac:dyDescent="0.25">
      <c r="A8" s="227"/>
      <c r="B8" s="86" t="s">
        <v>48</v>
      </c>
      <c r="C8" s="87"/>
      <c r="D8" s="88">
        <f>SUM(D7)</f>
        <v>1</v>
      </c>
      <c r="E8" s="89"/>
      <c r="F8" s="90"/>
      <c r="G8" s="89"/>
      <c r="H8" s="90"/>
      <c r="I8" s="89"/>
      <c r="J8" s="90"/>
      <c r="K8" s="89"/>
      <c r="L8" s="90"/>
      <c r="M8" s="91"/>
    </row>
    <row r="9" spans="1:15" s="71" customFormat="1" ht="17.25" customHeight="1" thickTop="1" x14ac:dyDescent="0.2">
      <c r="A9" s="225" t="s">
        <v>50</v>
      </c>
      <c r="B9" s="92" t="s">
        <v>51</v>
      </c>
      <c r="C9" s="77" t="s">
        <v>47</v>
      </c>
      <c r="D9" s="83">
        <v>0.4</v>
      </c>
      <c r="E9" s="79"/>
      <c r="F9" s="80"/>
      <c r="G9" s="94"/>
      <c r="H9" s="80"/>
      <c r="I9" s="94"/>
      <c r="J9" s="84"/>
      <c r="K9" s="94"/>
      <c r="L9" s="84"/>
      <c r="M9" s="85" t="s">
        <v>46</v>
      </c>
    </row>
    <row r="10" spans="1:15" s="71" customFormat="1" ht="17.25" customHeight="1" x14ac:dyDescent="0.2">
      <c r="A10" s="226"/>
      <c r="B10" s="95" t="s">
        <v>52</v>
      </c>
      <c r="C10" s="77" t="s">
        <v>47</v>
      </c>
      <c r="D10" s="96">
        <v>0.35</v>
      </c>
      <c r="E10" s="79"/>
      <c r="F10" s="82"/>
      <c r="G10" s="97"/>
      <c r="H10" s="82"/>
      <c r="I10" s="97"/>
      <c r="J10" s="82"/>
      <c r="K10" s="97"/>
      <c r="L10" s="82"/>
      <c r="M10" s="98" t="s">
        <v>46</v>
      </c>
    </row>
    <row r="11" spans="1:15" s="71" customFormat="1" ht="17.25" customHeight="1" thickBot="1" x14ac:dyDescent="0.25">
      <c r="A11" s="226"/>
      <c r="B11" s="92" t="s">
        <v>53</v>
      </c>
      <c r="C11" s="77" t="s">
        <v>47</v>
      </c>
      <c r="D11" s="96">
        <v>0.25</v>
      </c>
      <c r="E11" s="79"/>
      <c r="F11" s="82"/>
      <c r="G11" s="97"/>
      <c r="H11" s="82"/>
      <c r="I11" s="97"/>
      <c r="J11" s="82"/>
      <c r="K11" s="97"/>
      <c r="L11" s="82"/>
      <c r="M11" s="98" t="s">
        <v>46</v>
      </c>
    </row>
    <row r="12" spans="1:15" s="71" customFormat="1" ht="17.25" customHeight="1" thickBot="1" x14ac:dyDescent="0.25">
      <c r="A12" s="227"/>
      <c r="B12" s="86" t="s">
        <v>48</v>
      </c>
      <c r="C12" s="87"/>
      <c r="D12" s="88">
        <f>SUM(D9:D11)</f>
        <v>1</v>
      </c>
      <c r="E12" s="89"/>
      <c r="F12" s="90"/>
      <c r="G12" s="89"/>
      <c r="H12" s="90"/>
      <c r="I12" s="89"/>
      <c r="J12" s="90"/>
      <c r="K12" s="89"/>
      <c r="L12" s="90"/>
      <c r="M12" s="91"/>
    </row>
    <row r="13" spans="1:15" s="71" customFormat="1" ht="39.75" thickTop="1" thickBot="1" x14ac:dyDescent="0.25">
      <c r="A13" s="155" t="s">
        <v>111</v>
      </c>
      <c r="B13" s="76" t="s">
        <v>112</v>
      </c>
      <c r="C13" s="77" t="s">
        <v>47</v>
      </c>
      <c r="D13" s="83">
        <v>1</v>
      </c>
      <c r="E13" s="79"/>
      <c r="F13" s="80"/>
      <c r="G13" s="94"/>
      <c r="H13" s="80"/>
      <c r="I13" s="94"/>
      <c r="J13" s="84"/>
      <c r="K13" s="94"/>
      <c r="L13" s="84"/>
      <c r="M13" s="85" t="s">
        <v>46</v>
      </c>
    </row>
    <row r="14" spans="1:15" s="71" customFormat="1" ht="17.25" customHeight="1" thickBot="1" x14ac:dyDescent="0.25">
      <c r="A14" s="156"/>
      <c r="B14" s="86" t="s">
        <v>48</v>
      </c>
      <c r="C14" s="87"/>
      <c r="D14" s="88">
        <f>SUM(D13:D13)</f>
        <v>1</v>
      </c>
      <c r="E14" s="89"/>
      <c r="F14" s="90"/>
      <c r="G14" s="89"/>
      <c r="H14" s="90"/>
      <c r="I14" s="89"/>
      <c r="J14" s="90"/>
      <c r="K14" s="89"/>
      <c r="L14" s="90"/>
      <c r="M14" s="91"/>
    </row>
    <row r="15" spans="1:15" s="71" customFormat="1" ht="17.25" customHeight="1" thickTop="1" x14ac:dyDescent="0.2">
      <c r="A15" s="225" t="s">
        <v>54</v>
      </c>
      <c r="B15" s="238" t="s">
        <v>37</v>
      </c>
      <c r="C15" s="223" t="s">
        <v>55</v>
      </c>
      <c r="D15" s="223" t="s">
        <v>56</v>
      </c>
      <c r="E15" s="69" t="s">
        <v>39</v>
      </c>
      <c r="F15" s="70">
        <v>1</v>
      </c>
      <c r="G15" s="69" t="s">
        <v>39</v>
      </c>
      <c r="H15" s="70">
        <v>2</v>
      </c>
      <c r="I15" s="69" t="s">
        <v>39</v>
      </c>
      <c r="J15" s="70">
        <v>3</v>
      </c>
      <c r="K15" s="69" t="s">
        <v>39</v>
      </c>
      <c r="L15" s="70">
        <v>4</v>
      </c>
      <c r="M15" s="223" t="s">
        <v>40</v>
      </c>
    </row>
    <row r="16" spans="1:15" s="71" customFormat="1" ht="17.25" customHeight="1" thickBot="1" x14ac:dyDescent="0.25">
      <c r="A16" s="226"/>
      <c r="B16" s="239"/>
      <c r="C16" s="224"/>
      <c r="D16" s="224"/>
      <c r="E16" s="73" t="s">
        <v>42</v>
      </c>
      <c r="F16" s="74" t="s">
        <v>43</v>
      </c>
      <c r="G16" s="73" t="s">
        <v>42</v>
      </c>
      <c r="H16" s="74" t="s">
        <v>43</v>
      </c>
      <c r="I16" s="73" t="s">
        <v>42</v>
      </c>
      <c r="J16" s="74" t="s">
        <v>43</v>
      </c>
      <c r="K16" s="73" t="s">
        <v>42</v>
      </c>
      <c r="L16" s="74" t="s">
        <v>43</v>
      </c>
      <c r="M16" s="224"/>
      <c r="O16" s="75"/>
    </row>
    <row r="17" spans="1:15" s="71" customFormat="1" ht="24.95" customHeight="1" thickTop="1" thickBot="1" x14ac:dyDescent="0.25">
      <c r="A17" s="226"/>
      <c r="B17" s="160" t="s">
        <v>137</v>
      </c>
      <c r="C17" s="152" t="s">
        <v>91</v>
      </c>
      <c r="D17" s="161">
        <v>7500</v>
      </c>
      <c r="E17" s="159"/>
      <c r="F17" s="157"/>
      <c r="G17" s="159"/>
      <c r="H17" s="157"/>
      <c r="I17" s="159"/>
      <c r="J17" s="157"/>
      <c r="K17" s="159"/>
      <c r="L17" s="157"/>
      <c r="M17" s="158"/>
      <c r="O17" s="75"/>
    </row>
    <row r="18" spans="1:15" s="71" customFormat="1" ht="24.95" customHeight="1" thickTop="1" thickBot="1" x14ac:dyDescent="0.25">
      <c r="A18" s="226"/>
      <c r="B18" s="76" t="s">
        <v>138</v>
      </c>
      <c r="C18" s="152" t="s">
        <v>92</v>
      </c>
      <c r="D18" s="161">
        <v>40000</v>
      </c>
      <c r="E18" s="159"/>
      <c r="F18" s="157"/>
      <c r="G18" s="159"/>
      <c r="H18" s="157"/>
      <c r="I18" s="159"/>
      <c r="J18" s="157"/>
      <c r="K18" s="159"/>
      <c r="L18" s="157"/>
      <c r="M18" s="158"/>
      <c r="O18" s="75"/>
    </row>
    <row r="19" spans="1:15" s="71" customFormat="1" ht="24.95" customHeight="1" thickTop="1" thickBot="1" x14ac:dyDescent="0.25">
      <c r="A19" s="226"/>
      <c r="B19" s="160" t="s">
        <v>139</v>
      </c>
      <c r="C19" s="152" t="s">
        <v>135</v>
      </c>
      <c r="D19" s="161">
        <v>6</v>
      </c>
      <c r="E19" s="159"/>
      <c r="F19" s="157"/>
      <c r="G19" s="159"/>
      <c r="H19" s="157"/>
      <c r="I19" s="159"/>
      <c r="J19" s="157"/>
      <c r="K19" s="159"/>
      <c r="L19" s="157"/>
      <c r="M19" s="158"/>
      <c r="O19" s="75"/>
    </row>
    <row r="20" spans="1:15" s="71" customFormat="1" ht="24.95" customHeight="1" thickTop="1" thickBot="1" x14ac:dyDescent="0.25">
      <c r="A20" s="226"/>
      <c r="B20" s="160" t="s">
        <v>140</v>
      </c>
      <c r="C20" s="152" t="s">
        <v>136</v>
      </c>
      <c r="D20" s="161">
        <v>9000</v>
      </c>
      <c r="E20" s="159"/>
      <c r="F20" s="157"/>
      <c r="G20" s="159"/>
      <c r="H20" s="157"/>
      <c r="I20" s="159"/>
      <c r="J20" s="157"/>
      <c r="K20" s="159"/>
      <c r="L20" s="157"/>
      <c r="M20" s="158"/>
      <c r="O20" s="75"/>
    </row>
    <row r="21" spans="1:15" s="71" customFormat="1" ht="24.95" customHeight="1" thickTop="1" thickBot="1" x14ac:dyDescent="0.25">
      <c r="A21" s="226"/>
      <c r="B21" s="160" t="s">
        <v>141</v>
      </c>
      <c r="C21" s="152" t="s">
        <v>135</v>
      </c>
      <c r="D21" s="161">
        <v>48000</v>
      </c>
      <c r="E21" s="159"/>
      <c r="F21" s="157"/>
      <c r="G21" s="159"/>
      <c r="H21" s="157"/>
      <c r="I21" s="159"/>
      <c r="J21" s="157"/>
      <c r="K21" s="159"/>
      <c r="L21" s="157"/>
      <c r="M21" s="158"/>
      <c r="O21" s="75"/>
    </row>
    <row r="22" spans="1:15" s="71" customFormat="1" ht="24.95" customHeight="1" thickTop="1" thickBot="1" x14ac:dyDescent="0.25">
      <c r="A22" s="226"/>
      <c r="B22" s="160" t="s">
        <v>142</v>
      </c>
      <c r="C22" s="152" t="s">
        <v>92</v>
      </c>
      <c r="D22" s="161">
        <v>12</v>
      </c>
      <c r="E22" s="159"/>
      <c r="F22" s="157"/>
      <c r="G22" s="159"/>
      <c r="H22" s="157"/>
      <c r="I22" s="159"/>
      <c r="J22" s="157"/>
      <c r="K22" s="159"/>
      <c r="L22" s="157"/>
      <c r="M22" s="158"/>
      <c r="O22" s="75"/>
    </row>
    <row r="23" spans="1:15" s="71" customFormat="1" ht="17.25" customHeight="1" thickBot="1" x14ac:dyDescent="0.25">
      <c r="A23" s="226"/>
      <c r="B23" s="99" t="s">
        <v>57</v>
      </c>
      <c r="C23" s="87"/>
      <c r="D23" s="100"/>
      <c r="E23" s="89"/>
      <c r="F23" s="90"/>
      <c r="G23" s="89"/>
      <c r="H23" s="90"/>
      <c r="I23" s="89"/>
      <c r="J23" s="90"/>
      <c r="K23" s="89"/>
      <c r="L23" s="90"/>
      <c r="M23" s="91"/>
    </row>
    <row r="24" spans="1:15" s="71" customFormat="1" ht="17.25" customHeight="1" thickTop="1" thickBot="1" x14ac:dyDescent="0.25">
      <c r="A24" s="227"/>
      <c r="B24" s="99" t="s">
        <v>58</v>
      </c>
      <c r="C24" s="87"/>
      <c r="D24" s="101"/>
      <c r="E24" s="102"/>
      <c r="F24" s="90"/>
      <c r="G24" s="89"/>
      <c r="H24" s="90"/>
      <c r="I24" s="89"/>
      <c r="J24" s="90"/>
      <c r="K24" s="89"/>
      <c r="L24" s="90"/>
      <c r="M24" s="91"/>
    </row>
    <row r="25" spans="1:15" s="71" customFormat="1" ht="17.25" customHeight="1" thickTop="1" x14ac:dyDescent="0.2"/>
  </sheetData>
  <mergeCells count="12">
    <mergeCell ref="M15:M16"/>
    <mergeCell ref="A15:A24"/>
    <mergeCell ref="D1:H2"/>
    <mergeCell ref="A3:B4"/>
    <mergeCell ref="C3:C4"/>
    <mergeCell ref="M3:M4"/>
    <mergeCell ref="A5:A6"/>
    <mergeCell ref="A9:A12"/>
    <mergeCell ref="A7:A8"/>
    <mergeCell ref="B15:B16"/>
    <mergeCell ref="C15:C16"/>
    <mergeCell ref="D15:D16"/>
  </mergeCells>
  <conditionalFormatting sqref="D6 D8 D14">
    <cfRule type="cellIs" dxfId="2" priority="2" stopIfTrue="1" operator="notEqual">
      <formula>1</formula>
    </cfRule>
  </conditionalFormatting>
  <conditionalFormatting sqref="D12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6" orientation="landscape" horizontalDpi="300" verticalDpi="300" r:id="rId1"/>
  <headerFooter alignWithMargins="0">
    <oddHeader xml:space="preserve">&amp;Lנספח מספר 8,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rightToLeft="1" view="pageBreakPreview" topLeftCell="A14" zoomScaleNormal="100" zoomScaleSheetLayoutView="100" workbookViewId="0">
      <selection activeCell="C3" sqref="C3"/>
    </sheetView>
  </sheetViews>
  <sheetFormatPr defaultColWidth="9.140625" defaultRowHeight="17.25" customHeight="1" x14ac:dyDescent="0.2"/>
  <cols>
    <col min="1" max="1" width="6.28515625" style="137" customWidth="1"/>
    <col min="2" max="2" width="21.85546875" style="137" customWidth="1"/>
    <col min="3" max="3" width="12.85546875" style="137" customWidth="1"/>
    <col min="4" max="4" width="9.140625" style="137" customWidth="1"/>
    <col min="5" max="5" width="9.140625" style="137"/>
    <col min="6" max="7" width="9" style="137" customWidth="1"/>
    <col min="8" max="8" width="10" style="137" customWidth="1"/>
    <col min="9" max="9" width="11.85546875" style="137" customWidth="1"/>
    <col min="10" max="10" width="10.7109375" style="137" customWidth="1"/>
    <col min="11" max="11" width="8.7109375" style="137" customWidth="1"/>
    <col min="12" max="12" width="9.7109375" style="137" bestFit="1" customWidth="1"/>
    <col min="13" max="13" width="24.140625" style="137" customWidth="1"/>
    <col min="14" max="16384" width="9.140625" style="137"/>
  </cols>
  <sheetData>
    <row r="1" spans="1:13" s="59" customFormat="1" ht="17.25" customHeight="1" thickTop="1" x14ac:dyDescent="0.2">
      <c r="A1" s="240" t="s">
        <v>59</v>
      </c>
      <c r="B1" s="241"/>
      <c r="C1" s="53" t="s">
        <v>31</v>
      </c>
      <c r="D1" s="242" t="s">
        <v>129</v>
      </c>
      <c r="E1" s="243"/>
      <c r="F1" s="243"/>
      <c r="G1" s="243"/>
      <c r="H1" s="243"/>
      <c r="I1" s="244"/>
      <c r="J1" s="54" t="s">
        <v>32</v>
      </c>
      <c r="K1" s="104">
        <v>2</v>
      </c>
      <c r="L1" s="105" t="s">
        <v>33</v>
      </c>
      <c r="M1" s="58"/>
    </row>
    <row r="2" spans="1:13" s="59" customFormat="1" ht="26.25" customHeight="1" thickBot="1" x14ac:dyDescent="0.25">
      <c r="A2" s="248" t="s">
        <v>100</v>
      </c>
      <c r="B2" s="249"/>
      <c r="C2" s="62" t="s">
        <v>145</v>
      </c>
      <c r="D2" s="245"/>
      <c r="E2" s="246"/>
      <c r="F2" s="246"/>
      <c r="G2" s="246"/>
      <c r="H2" s="246"/>
      <c r="I2" s="247"/>
      <c r="J2" s="63" t="s">
        <v>35</v>
      </c>
      <c r="K2" s="106">
        <v>2</v>
      </c>
      <c r="L2" s="107" t="s">
        <v>36</v>
      </c>
      <c r="M2" s="67"/>
    </row>
    <row r="3" spans="1:13" s="112" customFormat="1" ht="17.25" customHeight="1" thickTop="1" thickBot="1" x14ac:dyDescent="0.3">
      <c r="A3" s="108"/>
      <c r="B3" s="109"/>
      <c r="C3" s="110"/>
      <c r="D3" s="250" t="s">
        <v>60</v>
      </c>
      <c r="E3" s="251"/>
      <c r="F3" s="251"/>
      <c r="G3" s="251"/>
      <c r="H3" s="251"/>
      <c r="I3" s="111">
        <f>+C23</f>
        <v>0.6</v>
      </c>
      <c r="J3" s="109" t="s">
        <v>61</v>
      </c>
      <c r="K3" s="111">
        <f>+C24</f>
        <v>0.4</v>
      </c>
      <c r="L3" s="109" t="s">
        <v>62</v>
      </c>
      <c r="M3" s="110"/>
    </row>
    <row r="4" spans="1:13" s="113" customFormat="1" ht="20.100000000000001" customHeight="1" thickTop="1" x14ac:dyDescent="0.2">
      <c r="A4" s="252" t="s">
        <v>63</v>
      </c>
      <c r="B4" s="255" t="s">
        <v>64</v>
      </c>
      <c r="C4" s="258" t="s">
        <v>65</v>
      </c>
      <c r="D4" s="261" t="s">
        <v>66</v>
      </c>
      <c r="E4" s="264" t="s">
        <v>49</v>
      </c>
      <c r="F4" s="264" t="s">
        <v>50</v>
      </c>
      <c r="G4" s="264" t="s">
        <v>49</v>
      </c>
      <c r="H4" s="264" t="s">
        <v>110</v>
      </c>
      <c r="I4" s="280" t="s">
        <v>67</v>
      </c>
      <c r="J4" s="261" t="s">
        <v>68</v>
      </c>
      <c r="K4" s="280" t="s">
        <v>69</v>
      </c>
      <c r="L4" s="271" t="s">
        <v>70</v>
      </c>
      <c r="M4" s="258" t="s">
        <v>71</v>
      </c>
    </row>
    <row r="5" spans="1:13" s="113" customFormat="1" ht="20.100000000000001" customHeight="1" x14ac:dyDescent="0.2">
      <c r="A5" s="253"/>
      <c r="B5" s="256"/>
      <c r="C5" s="259"/>
      <c r="D5" s="262"/>
      <c r="E5" s="265"/>
      <c r="F5" s="265"/>
      <c r="G5" s="265"/>
      <c r="H5" s="265"/>
      <c r="I5" s="281"/>
      <c r="J5" s="262"/>
      <c r="K5" s="281"/>
      <c r="L5" s="272"/>
      <c r="M5" s="259"/>
    </row>
    <row r="6" spans="1:13" s="113" customFormat="1" ht="20.100000000000001" customHeight="1" thickBot="1" x14ac:dyDescent="0.25">
      <c r="A6" s="253"/>
      <c r="B6" s="256"/>
      <c r="C6" s="260"/>
      <c r="D6" s="263"/>
      <c r="E6" s="266"/>
      <c r="F6" s="266"/>
      <c r="G6" s="266"/>
      <c r="H6" s="266"/>
      <c r="I6" s="282"/>
      <c r="J6" s="263"/>
      <c r="K6" s="282"/>
      <c r="L6" s="273"/>
      <c r="M6" s="259"/>
    </row>
    <row r="7" spans="1:13" s="119" customFormat="1" ht="18" customHeight="1" thickTop="1" thickBot="1" x14ac:dyDescent="0.25">
      <c r="A7" s="254"/>
      <c r="B7" s="257"/>
      <c r="C7" s="114" t="s">
        <v>72</v>
      </c>
      <c r="D7" s="115">
        <v>0.3</v>
      </c>
      <c r="E7" s="116">
        <v>0.1</v>
      </c>
      <c r="F7" s="116">
        <v>0.2</v>
      </c>
      <c r="G7" s="116">
        <v>0.1</v>
      </c>
      <c r="H7" s="116">
        <v>0.3</v>
      </c>
      <c r="I7" s="117">
        <f>SUM(D7:H7)</f>
        <v>1</v>
      </c>
      <c r="J7" s="115">
        <v>1</v>
      </c>
      <c r="K7" s="117">
        <v>1</v>
      </c>
      <c r="L7" s="118"/>
      <c r="M7" s="260"/>
    </row>
    <row r="8" spans="1:13" s="124" customFormat="1" ht="17.25" customHeight="1" thickTop="1" x14ac:dyDescent="0.2">
      <c r="A8" s="274">
        <v>1</v>
      </c>
      <c r="B8" s="276"/>
      <c r="C8" s="120" t="s">
        <v>73</v>
      </c>
      <c r="D8" s="121"/>
      <c r="E8" s="122"/>
      <c r="F8" s="123"/>
      <c r="G8" s="123"/>
      <c r="H8" s="123"/>
      <c r="I8" s="278"/>
      <c r="J8" s="123"/>
      <c r="K8" s="278"/>
      <c r="L8" s="279"/>
      <c r="M8" s="283"/>
    </row>
    <row r="9" spans="1:13" s="124" customFormat="1" ht="17.25" customHeight="1" x14ac:dyDescent="0.2">
      <c r="A9" s="275"/>
      <c r="B9" s="277"/>
      <c r="C9" s="125" t="s">
        <v>74</v>
      </c>
      <c r="D9" s="126"/>
      <c r="E9" s="127"/>
      <c r="F9" s="127"/>
      <c r="G9" s="127"/>
      <c r="H9" s="127"/>
      <c r="I9" s="268"/>
      <c r="J9" s="126"/>
      <c r="K9" s="268"/>
      <c r="L9" s="270"/>
      <c r="M9" s="284"/>
    </row>
    <row r="10" spans="1:13" s="124" customFormat="1" ht="17.25" customHeight="1" x14ac:dyDescent="0.2">
      <c r="A10" s="285">
        <v>2</v>
      </c>
      <c r="B10" s="277"/>
      <c r="C10" s="128" t="s">
        <v>73</v>
      </c>
      <c r="D10" s="121"/>
      <c r="E10" s="122"/>
      <c r="F10" s="123"/>
      <c r="G10" s="123"/>
      <c r="H10" s="123"/>
      <c r="I10" s="267"/>
      <c r="J10" s="123"/>
      <c r="K10" s="267"/>
      <c r="L10" s="269"/>
      <c r="M10" s="284"/>
    </row>
    <row r="11" spans="1:13" s="124" customFormat="1" ht="17.25" customHeight="1" x14ac:dyDescent="0.2">
      <c r="A11" s="275"/>
      <c r="B11" s="277"/>
      <c r="C11" s="125" t="s">
        <v>74</v>
      </c>
      <c r="D11" s="126"/>
      <c r="E11" s="127"/>
      <c r="F11" s="127"/>
      <c r="G11" s="127"/>
      <c r="H11" s="127"/>
      <c r="I11" s="268"/>
      <c r="J11" s="126"/>
      <c r="K11" s="268"/>
      <c r="L11" s="270"/>
      <c r="M11" s="284"/>
    </row>
    <row r="12" spans="1:13" s="124" customFormat="1" ht="17.25" customHeight="1" x14ac:dyDescent="0.2">
      <c r="A12" s="285">
        <v>3</v>
      </c>
      <c r="B12" s="277"/>
      <c r="C12" s="128" t="s">
        <v>73</v>
      </c>
      <c r="D12" s="121"/>
      <c r="E12" s="122"/>
      <c r="F12" s="123"/>
      <c r="G12" s="123"/>
      <c r="H12" s="123"/>
      <c r="I12" s="267"/>
      <c r="J12" s="123"/>
      <c r="K12" s="267"/>
      <c r="L12" s="269"/>
      <c r="M12" s="284"/>
    </row>
    <row r="13" spans="1:13" s="124" customFormat="1" ht="17.25" customHeight="1" x14ac:dyDescent="0.2">
      <c r="A13" s="275"/>
      <c r="B13" s="277"/>
      <c r="C13" s="125" t="s">
        <v>74</v>
      </c>
      <c r="D13" s="126"/>
      <c r="E13" s="127"/>
      <c r="F13" s="127"/>
      <c r="G13" s="127"/>
      <c r="H13" s="127"/>
      <c r="I13" s="268"/>
      <c r="J13" s="126"/>
      <c r="K13" s="268"/>
      <c r="L13" s="270"/>
      <c r="M13" s="284"/>
    </row>
    <row r="14" spans="1:13" s="124" customFormat="1" ht="17.25" customHeight="1" x14ac:dyDescent="0.2">
      <c r="A14" s="285">
        <v>4</v>
      </c>
      <c r="B14" s="277"/>
      <c r="C14" s="128" t="s">
        <v>73</v>
      </c>
      <c r="D14" s="121"/>
      <c r="E14" s="122"/>
      <c r="F14" s="123"/>
      <c r="G14" s="123"/>
      <c r="H14" s="123"/>
      <c r="I14" s="267"/>
      <c r="J14" s="123"/>
      <c r="K14" s="267"/>
      <c r="L14" s="269"/>
      <c r="M14" s="284"/>
    </row>
    <row r="15" spans="1:13" s="124" customFormat="1" ht="17.25" customHeight="1" x14ac:dyDescent="0.2">
      <c r="A15" s="275"/>
      <c r="B15" s="277"/>
      <c r="C15" s="125" t="s">
        <v>74</v>
      </c>
      <c r="D15" s="126"/>
      <c r="E15" s="127"/>
      <c r="F15" s="127"/>
      <c r="G15" s="127"/>
      <c r="H15" s="127"/>
      <c r="I15" s="268"/>
      <c r="J15" s="126"/>
      <c r="K15" s="268"/>
      <c r="L15" s="270"/>
      <c r="M15" s="284"/>
    </row>
    <row r="16" spans="1:13" s="124" customFormat="1" ht="17.25" customHeight="1" x14ac:dyDescent="0.2">
      <c r="A16" s="285">
        <v>5</v>
      </c>
      <c r="B16" s="277"/>
      <c r="C16" s="128" t="s">
        <v>73</v>
      </c>
      <c r="D16" s="121"/>
      <c r="E16" s="122"/>
      <c r="F16" s="123"/>
      <c r="G16" s="123"/>
      <c r="H16" s="123"/>
      <c r="I16" s="267"/>
      <c r="J16" s="123"/>
      <c r="K16" s="267"/>
      <c r="L16" s="269"/>
      <c r="M16" s="284"/>
    </row>
    <row r="17" spans="1:13" s="124" customFormat="1" ht="17.25" customHeight="1" x14ac:dyDescent="0.2">
      <c r="A17" s="275"/>
      <c r="B17" s="277"/>
      <c r="C17" s="125" t="s">
        <v>74</v>
      </c>
      <c r="D17" s="126"/>
      <c r="E17" s="127"/>
      <c r="F17" s="127"/>
      <c r="G17" s="127"/>
      <c r="H17" s="127"/>
      <c r="I17" s="268"/>
      <c r="J17" s="126"/>
      <c r="K17" s="268"/>
      <c r="L17" s="270"/>
      <c r="M17" s="284"/>
    </row>
    <row r="18" spans="1:13" s="124" customFormat="1" ht="17.25" customHeight="1" x14ac:dyDescent="0.2">
      <c r="A18" s="285">
        <v>6</v>
      </c>
      <c r="B18" s="277"/>
      <c r="C18" s="128" t="s">
        <v>73</v>
      </c>
      <c r="D18" s="121"/>
      <c r="E18" s="122"/>
      <c r="F18" s="123"/>
      <c r="G18" s="123"/>
      <c r="H18" s="123"/>
      <c r="I18" s="267"/>
      <c r="J18" s="123"/>
      <c r="K18" s="267"/>
      <c r="L18" s="269"/>
      <c r="M18" s="284"/>
    </row>
    <row r="19" spans="1:13" s="124" customFormat="1" ht="17.25" customHeight="1" thickBot="1" x14ac:dyDescent="0.25">
      <c r="A19" s="286"/>
      <c r="B19" s="287"/>
      <c r="C19" s="125" t="s">
        <v>74</v>
      </c>
      <c r="D19" s="126"/>
      <c r="E19" s="127"/>
      <c r="F19" s="127"/>
      <c r="G19" s="127"/>
      <c r="H19" s="127"/>
      <c r="I19" s="288"/>
      <c r="J19" s="126"/>
      <c r="K19" s="288"/>
      <c r="L19" s="289"/>
      <c r="M19" s="290"/>
    </row>
    <row r="20" spans="1:13" ht="17.25" customHeight="1" thickTop="1" thickBot="1" x14ac:dyDescent="0.25">
      <c r="A20" s="129"/>
      <c r="B20" s="130"/>
      <c r="C20" s="131"/>
      <c r="D20" s="132"/>
      <c r="E20" s="133"/>
      <c r="F20" s="133"/>
      <c r="G20" s="133"/>
      <c r="H20" s="133"/>
      <c r="I20" s="134"/>
      <c r="J20" s="135">
        <f>MIN(J8,J10,J12,J14,J16,J18)</f>
        <v>0</v>
      </c>
      <c r="K20" s="134"/>
      <c r="L20" s="132"/>
      <c r="M20" s="136"/>
    </row>
    <row r="21" spans="1:13" ht="17.25" customHeight="1" thickTop="1" x14ac:dyDescent="0.2">
      <c r="A21" s="138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40"/>
    </row>
    <row r="22" spans="1:13" ht="17.25" customHeight="1" x14ac:dyDescent="0.2">
      <c r="A22" s="141"/>
      <c r="M22" s="142"/>
    </row>
    <row r="23" spans="1:13" ht="17.25" customHeight="1" x14ac:dyDescent="0.2">
      <c r="A23" s="141"/>
      <c r="B23" s="143" t="s">
        <v>75</v>
      </c>
      <c r="C23" s="144">
        <v>0.6</v>
      </c>
      <c r="M23" s="142"/>
    </row>
    <row r="24" spans="1:13" ht="17.25" customHeight="1" x14ac:dyDescent="0.2">
      <c r="A24" s="141"/>
      <c r="B24" s="143" t="s">
        <v>76</v>
      </c>
      <c r="C24" s="144">
        <v>0.4</v>
      </c>
      <c r="M24" s="142"/>
    </row>
    <row r="25" spans="1:13" ht="17.25" customHeight="1" x14ac:dyDescent="0.2">
      <c r="A25" s="141"/>
      <c r="B25" s="143" t="s">
        <v>77</v>
      </c>
      <c r="C25" s="144">
        <f>SUM(C23:C24)</f>
        <v>1</v>
      </c>
      <c r="M25" s="142"/>
    </row>
    <row r="26" spans="1:13" ht="17.25" customHeight="1" x14ac:dyDescent="0.2">
      <c r="A26" s="141"/>
      <c r="B26" s="143"/>
      <c r="C26" s="145"/>
      <c r="M26" s="142"/>
    </row>
    <row r="27" spans="1:13" ht="42.75" customHeight="1" x14ac:dyDescent="0.2">
      <c r="A27" s="141"/>
      <c r="B27" s="146" t="s">
        <v>78</v>
      </c>
      <c r="C27" s="144">
        <v>0.8</v>
      </c>
      <c r="M27" s="142"/>
    </row>
    <row r="28" spans="1:13" ht="17.25" customHeight="1" x14ac:dyDescent="0.2">
      <c r="A28" s="141"/>
      <c r="C28" s="147"/>
      <c r="M28" s="142"/>
    </row>
    <row r="29" spans="1:13" ht="17.25" customHeight="1" x14ac:dyDescent="0.25">
      <c r="A29" s="141"/>
      <c r="B29" s="148" t="s">
        <v>79</v>
      </c>
      <c r="C29" s="112"/>
      <c r="D29" s="112"/>
      <c r="E29" s="112"/>
      <c r="F29" s="144">
        <v>0.7</v>
      </c>
      <c r="G29" s="144"/>
      <c r="H29" s="144"/>
      <c r="M29" s="142"/>
    </row>
    <row r="30" spans="1:13" ht="17.25" customHeight="1" thickBot="1" x14ac:dyDescent="0.25">
      <c r="A30" s="149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1"/>
    </row>
    <row r="31" spans="1:13" ht="17.25" customHeight="1" thickTop="1" x14ac:dyDescent="0.2"/>
  </sheetData>
  <mergeCells count="53">
    <mergeCell ref="I10:I11"/>
    <mergeCell ref="M16:M17"/>
    <mergeCell ref="A18:A19"/>
    <mergeCell ref="B18:B19"/>
    <mergeCell ref="I18:I19"/>
    <mergeCell ref="K18:K19"/>
    <mergeCell ref="L18:L19"/>
    <mergeCell ref="M18:M19"/>
    <mergeCell ref="A16:A17"/>
    <mergeCell ref="B16:B17"/>
    <mergeCell ref="I16:I17"/>
    <mergeCell ref="K16:K17"/>
    <mergeCell ref="L16:L17"/>
    <mergeCell ref="M12:M13"/>
    <mergeCell ref="A14:A15"/>
    <mergeCell ref="B14:B15"/>
    <mergeCell ref="I14:I15"/>
    <mergeCell ref="K14:K15"/>
    <mergeCell ref="L14:L15"/>
    <mergeCell ref="M14:M15"/>
    <mergeCell ref="A12:A13"/>
    <mergeCell ref="B12:B13"/>
    <mergeCell ref="I12:I13"/>
    <mergeCell ref="K12:K13"/>
    <mergeCell ref="L12:L13"/>
    <mergeCell ref="K10:K11"/>
    <mergeCell ref="L10:L11"/>
    <mergeCell ref="L4:L6"/>
    <mergeCell ref="M4:M7"/>
    <mergeCell ref="A8:A9"/>
    <mergeCell ref="B8:B9"/>
    <mergeCell ref="I8:I9"/>
    <mergeCell ref="K8:K9"/>
    <mergeCell ref="L8:L9"/>
    <mergeCell ref="I4:I6"/>
    <mergeCell ref="J4:J6"/>
    <mergeCell ref="K4:K6"/>
    <mergeCell ref="M8:M9"/>
    <mergeCell ref="M10:M11"/>
    <mergeCell ref="A10:A11"/>
    <mergeCell ref="B10:B11"/>
    <mergeCell ref="A1:B1"/>
    <mergeCell ref="D1:I2"/>
    <mergeCell ref="A2:B2"/>
    <mergeCell ref="D3:H3"/>
    <mergeCell ref="A4:A7"/>
    <mergeCell ref="B4:B7"/>
    <mergeCell ref="C4:C6"/>
    <mergeCell ref="D4:D6"/>
    <mergeCell ref="E4:E6"/>
    <mergeCell ref="H4:H6"/>
    <mergeCell ref="F4:F6"/>
    <mergeCell ref="G4:G6"/>
  </mergeCells>
  <conditionalFormatting sqref="I7:K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6" orientation="landscape" horizontalDpi="300" verticalDpi="300" r:id="rId1"/>
  <headerFooter alignWithMargins="0">
    <oddHeader>&amp;Lנספח מספר 8,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בטי כהן</cp:lastModifiedBy>
  <cp:lastPrinted>2017-08-17T05:43:49Z</cp:lastPrinted>
  <dcterms:created xsi:type="dcterms:W3CDTF">2017-03-09T09:30:03Z</dcterms:created>
  <dcterms:modified xsi:type="dcterms:W3CDTF">2022-09-19T14:03:30Z</dcterms:modified>
</cp:coreProperties>
</file>